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300" windowWidth="12120" windowHeight="9120" activeTab="1"/>
  </bookViews>
  <sheets>
    <sheet name="2003" sheetId="1" r:id="rId1"/>
    <sheet name="200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<sst xmlns="http://schemas.openxmlformats.org/spreadsheetml/2006/main" count="903" uniqueCount="123">
  <si>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</si>
  <si>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</si>
  <si>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</si>
  <si>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</si>
  <si>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</si>
  <si>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</si>
  <si>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</si>
  <si>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</si>
  <si>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</si>
  <si>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</si>
  <si>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</si>
  <si>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</si>
  <si>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</si>
  <si>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</si>
  <si>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</si>
  <si>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</si>
  <si>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</si>
  <si>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</si>
  <si>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</si>
  <si>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</si>
  <si>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</si>
  <si>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</si>
  <si>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</si>
  <si>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</si>
  <si>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</si>
  <si>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</si>
  <si>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</si>
  <si>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</si>
  <si>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</si>
  <si>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</si>
  <si>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</si>
  <si>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</si>
  <si>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</si>
  <si>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</si>
  <si>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</si>
  <si>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</si>
  <si>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</si>
  <si>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</si>
  <si>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</si>
  <si>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</si>
  <si>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</si>
  <si>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</si>
  <si>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</si>
  <si>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</si>
  <si>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</si>
  <si>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</si>
  <si>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</si>
  <si>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</si>
  <si>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</si>
  <si>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</si>
  <si>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</si>
  <si>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</si>
  <si>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</si>
  <si>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</si>
  <si>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</si>
  <si>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</si>
  <si>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</si>
  <si>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</si>
  <si>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Coss River</t>
  </si>
  <si>
    <t>Coho</t>
  </si>
  <si>
    <t xml:space="preserve">Date 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</si>
  <si>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</si>
  <si>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</si>
  <si>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</si>
  <si>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</si>
  <si>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</si>
  <si>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</si>
  <si>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</si>
  <si>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</si>
  <si>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ADULTS &amp; JACKS</t>
  </si>
  <si>
    <t>TOTALS</t>
  </si>
  <si>
    <t>ADULTS</t>
  </si>
  <si>
    <t>JACKS</t>
  </si>
  <si>
    <t>ADULTS ONLY</t>
  </si>
  <si>
    <t>JACKS ONLY</t>
  </si>
  <si>
    <t xml:space="preserve"> </t>
  </si>
  <si>
    <t>Km</t>
  </si>
  <si>
    <t>AUC/Km</t>
  </si>
  <si>
    <t>DISTANCE:</t>
  </si>
  <si>
    <t>miles</t>
  </si>
  <si>
    <t>AUC/Mile</t>
  </si>
  <si>
    <t>-</t>
  </si>
  <si>
    <t>Supplemental</t>
  </si>
  <si>
    <t>ODFW REACH ID:</t>
  </si>
  <si>
    <t>CWA SEGMENT:</t>
  </si>
  <si>
    <t>ODFW SEGMENT:</t>
  </si>
  <si>
    <t>2003 SPAWNING SURVEY FORM</t>
  </si>
  <si>
    <t>GPS Lat-long Decimal Degrees</t>
  </si>
  <si>
    <t>Start North:</t>
  </si>
  <si>
    <t>Start West:</t>
  </si>
  <si>
    <t xml:space="preserve">End North: </t>
  </si>
  <si>
    <t>End West:</t>
  </si>
  <si>
    <t>Coos River</t>
  </si>
  <si>
    <t>1-2</t>
  </si>
  <si>
    <t>Daniels Creek Beaver Branch</t>
  </si>
  <si>
    <t>O</t>
  </si>
  <si>
    <t>P</t>
  </si>
  <si>
    <t>C</t>
  </si>
  <si>
    <t>Survey from the inlet of the second culvert (51"x73" CMP) to the inlet of the baffled culvert on the left trib just past the forks.</t>
  </si>
  <si>
    <t>2006 SPAWNING SURVEY FORM</t>
  </si>
  <si>
    <t>ODFW Segment:</t>
  </si>
  <si>
    <t>Standard</t>
  </si>
  <si>
    <t>Feet</t>
  </si>
  <si>
    <t>ADULT</t>
  </si>
  <si>
    <t>JACK</t>
  </si>
  <si>
    <t xml:space="preserve">UP-E </t>
  </si>
  <si>
    <t>UP-N</t>
  </si>
  <si>
    <t>DOWN-E</t>
  </si>
  <si>
    <t>DOWN-N</t>
  </si>
  <si>
    <t>ADULT &amp; JACK</t>
  </si>
  <si>
    <t>Mainstem</t>
  </si>
  <si>
    <t>ADULT AUC</t>
  </si>
  <si>
    <t>JACK AUC</t>
  </si>
  <si>
    <t>ADULT &amp; JACK AUC</t>
  </si>
  <si>
    <t>( 1-2 )</t>
  </si>
  <si>
    <t>R</t>
  </si>
  <si>
    <t>L</t>
  </si>
  <si>
    <t>H</t>
  </si>
  <si>
    <t>S</t>
  </si>
  <si>
    <t>High gradient needs structure to store gravel better.</t>
  </si>
  <si>
    <t>Chinook</t>
  </si>
  <si>
    <t>ADULT&amp;JACK</t>
  </si>
  <si>
    <t>Residency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</si>
</sst>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;[Red]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" fontId="0" fillId="0" borderId="7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" fontId="0" fillId="0" borderId="12" xfId="0" applyNumberFormat="1" applyBorder="1" applyAlignment="1">
      <alignment/>
    </xf>
    <xf numFmtId="1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0" fillId="0" borderId="32" xfId="0" applyFont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0" xfId="0" applyFill="1" applyAlignment="1">
      <alignment/>
    </xf>
    <xf numFmtId="0" fontId="0" fillId="2" borderId="38" xfId="0" applyFill="1" applyBorder="1" applyAlignment="1">
      <alignment horizontal="right"/>
    </xf>
    <xf numFmtId="16" fontId="0" fillId="2" borderId="21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1" xfId="0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4"/>
  <sheetViews>
    <sheetView zoomScale="75" zoomScaleNormal="75" workbookViewId="0" topLeftCell="W1">
      <selection activeCell="B10" sqref="B10:V10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2" max="13" width="6.140625" style="0" customWidth="1"/>
    <col min="14" max="14" width="10.140625" style="0" bestFit="1" customWidth="1"/>
    <col min="15" max="17" width="7.00390625" style="0" customWidth="1"/>
    <col min="18" max="18" width="10.140625" style="0" bestFit="1" customWidth="1"/>
    <col min="19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6.7109375" style="0" bestFit="1" customWidth="1"/>
  </cols>
  <sheetData>
    <row r="1" spans="6:13" ht="13.5" thickBot="1">
      <c r="F1" s="118" t="s">
        <v>86</v>
      </c>
      <c r="G1" s="118"/>
      <c r="H1" s="118"/>
      <c r="I1" s="118"/>
      <c r="J1" s="118"/>
      <c r="K1" s="118"/>
      <c r="L1" s="118"/>
      <c r="M1" s="118"/>
    </row>
    <row r="2" spans="1:35" ht="13.5" thickBot="1">
      <c r="A2" s="12" t="s">
        <v>83</v>
      </c>
      <c r="B2" t="s">
        <v>75</v>
      </c>
      <c r="P2" s="118" t="s">
        <v>1</v>
      </c>
      <c r="Q2" s="118"/>
      <c r="R2" s="130" t="s">
        <v>59</v>
      </c>
      <c r="S2" s="130"/>
      <c r="AH2" s="125" t="s">
        <v>70</v>
      </c>
      <c r="AI2" s="126"/>
    </row>
    <row r="3" spans="1:35" ht="13.5" thickBot="1">
      <c r="A3" s="1" t="s">
        <v>85</v>
      </c>
      <c r="B3" t="s">
        <v>75</v>
      </c>
      <c r="C3" t="s">
        <v>75</v>
      </c>
      <c r="G3" s="118" t="s">
        <v>0</v>
      </c>
      <c r="H3" s="118"/>
      <c r="I3" s="119" t="s">
        <v>94</v>
      </c>
      <c r="J3" s="119"/>
      <c r="K3" s="119"/>
      <c r="L3" s="119"/>
      <c r="P3" s="1" t="s">
        <v>2</v>
      </c>
      <c r="R3" s="120" t="s">
        <v>82</v>
      </c>
      <c r="S3" s="120"/>
      <c r="AH3" s="36" t="s">
        <v>68</v>
      </c>
      <c r="AI3" s="37" t="s">
        <v>77</v>
      </c>
    </row>
    <row r="4" spans="1:35" ht="12.75">
      <c r="A4" s="12" t="s">
        <v>84</v>
      </c>
      <c r="B4" s="64" t="s">
        <v>93</v>
      </c>
      <c r="G4" s="118" t="s">
        <v>78</v>
      </c>
      <c r="H4" s="118"/>
      <c r="I4">
        <v>0.47</v>
      </c>
      <c r="J4" t="s">
        <v>76</v>
      </c>
      <c r="P4" s="1" t="s">
        <v>3</v>
      </c>
      <c r="AG4" s="36" t="s">
        <v>71</v>
      </c>
      <c r="AH4" s="36">
        <f>SUM(AZ17:AZ30)</f>
        <v>24.73451327433628</v>
      </c>
      <c r="AI4" s="37">
        <f>SUM(BB17:BB30)</f>
        <v>52.62662398794954</v>
      </c>
    </row>
    <row r="5" spans="1:35" ht="13.5" thickBot="1">
      <c r="A5" s="12" t="s">
        <v>34</v>
      </c>
      <c r="B5" t="s">
        <v>57</v>
      </c>
      <c r="I5">
        <v>0.29</v>
      </c>
      <c r="J5" t="s">
        <v>79</v>
      </c>
      <c r="P5" s="62" t="s">
        <v>4</v>
      </c>
      <c r="Q5" s="61" t="s">
        <v>81</v>
      </c>
      <c r="R5" s="62" t="s">
        <v>5</v>
      </c>
      <c r="S5" s="61">
        <v>1</v>
      </c>
      <c r="T5" s="62" t="s">
        <v>6</v>
      </c>
      <c r="U5" s="61" t="s">
        <v>81</v>
      </c>
      <c r="AG5" s="26" t="s">
        <v>72</v>
      </c>
      <c r="AH5" s="26">
        <f>SUM(BL17:BL30)</f>
        <v>4.646017699115044</v>
      </c>
      <c r="AI5" s="27">
        <f>SUM(BN17:BN30)</f>
        <v>9.885144040670307</v>
      </c>
    </row>
    <row r="6" spans="1:35" ht="13.5" thickBot="1">
      <c r="A6" s="12" t="s">
        <v>35</v>
      </c>
      <c r="B6" t="s">
        <v>58</v>
      </c>
      <c r="AG6" s="28" t="s">
        <v>69</v>
      </c>
      <c r="AH6" s="28">
        <f>SUM(AO17:AO30)</f>
        <v>29.380530973451325</v>
      </c>
      <c r="AI6" s="29">
        <f>SUM(AQ17:AQ30)</f>
        <v>62.51176802861984</v>
      </c>
    </row>
    <row r="7" spans="1:2" ht="12.75">
      <c r="A7" s="12" t="s">
        <v>36</v>
      </c>
      <c r="B7" t="s">
        <v>92</v>
      </c>
    </row>
    <row r="8" ht="12.75">
      <c r="A8" s="12"/>
    </row>
    <row r="9" ht="12.75">
      <c r="A9" s="13"/>
    </row>
    <row r="10" spans="1:22" ht="12.75" customHeight="1">
      <c r="A10" s="12" t="s">
        <v>7</v>
      </c>
      <c r="B10" s="123" t="s">
        <v>98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2" ht="12.75">
      <c r="F12" t="s">
        <v>75</v>
      </c>
    </row>
    <row r="13" ht="13.5" thickBot="1">
      <c r="AR13" s="34"/>
    </row>
    <row r="14" spans="1:32" ht="13.5" thickBot="1">
      <c r="A14" s="5"/>
      <c r="B14" s="2"/>
      <c r="C14" s="6"/>
      <c r="D14" s="6"/>
      <c r="E14" s="7"/>
      <c r="F14" s="5"/>
      <c r="G14" s="6"/>
      <c r="H14" s="6"/>
      <c r="I14" s="5"/>
      <c r="J14" s="6"/>
      <c r="K14" s="2"/>
      <c r="L14" s="127" t="s">
        <v>24</v>
      </c>
      <c r="M14" s="128"/>
      <c r="N14" s="128"/>
      <c r="O14" s="128"/>
      <c r="P14" s="128"/>
      <c r="Q14" s="129"/>
      <c r="R14" s="127" t="s">
        <v>30</v>
      </c>
      <c r="S14" s="128"/>
      <c r="T14" s="128"/>
      <c r="U14" s="128"/>
      <c r="V14" s="128"/>
      <c r="W14" s="128"/>
      <c r="X14" s="128"/>
      <c r="Y14" s="128"/>
      <c r="Z14" s="128"/>
      <c r="AA14" s="129"/>
      <c r="AB14" s="127" t="s">
        <v>31</v>
      </c>
      <c r="AC14" s="128"/>
      <c r="AD14" s="128"/>
      <c r="AE14" s="129"/>
      <c r="AF14" s="2" t="s">
        <v>32</v>
      </c>
    </row>
    <row r="15" spans="1:74" ht="13.5" thickBot="1">
      <c r="A15" s="8" t="s">
        <v>8</v>
      </c>
      <c r="B15" s="4" t="s">
        <v>10</v>
      </c>
      <c r="C15" s="117" t="s">
        <v>33</v>
      </c>
      <c r="D15" s="117"/>
      <c r="E15" s="121"/>
      <c r="F15" s="122" t="s">
        <v>15</v>
      </c>
      <c r="G15" s="117"/>
      <c r="H15" s="117"/>
      <c r="I15" s="122" t="s">
        <v>37</v>
      </c>
      <c r="J15" s="117"/>
      <c r="K15" s="4" t="s">
        <v>17</v>
      </c>
      <c r="L15" s="127" t="s">
        <v>18</v>
      </c>
      <c r="M15" s="129"/>
      <c r="N15" s="127" t="s">
        <v>21</v>
      </c>
      <c r="O15" s="128"/>
      <c r="P15" s="128"/>
      <c r="Q15" s="129"/>
      <c r="R15" s="127" t="s">
        <v>18</v>
      </c>
      <c r="S15" s="128"/>
      <c r="T15" s="128"/>
      <c r="U15" s="129"/>
      <c r="V15" s="127" t="s">
        <v>21</v>
      </c>
      <c r="W15" s="128"/>
      <c r="X15" s="128"/>
      <c r="Y15" s="128"/>
      <c r="Z15" s="128"/>
      <c r="AA15" s="129"/>
      <c r="AB15" s="3" t="s">
        <v>18</v>
      </c>
      <c r="AC15" s="127" t="s">
        <v>21</v>
      </c>
      <c r="AD15" s="128"/>
      <c r="AE15" s="129"/>
      <c r="AF15" s="4"/>
      <c r="AG15" s="40"/>
      <c r="AH15" s="42" t="s">
        <v>69</v>
      </c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2" t="s">
        <v>73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0"/>
      <c r="BE15" s="42" t="s">
        <v>74</v>
      </c>
      <c r="BF15" s="42"/>
      <c r="BG15" s="42"/>
      <c r="BH15" s="42"/>
      <c r="BI15" s="42"/>
      <c r="BJ15" s="42"/>
      <c r="BK15" s="42"/>
      <c r="BL15" s="42"/>
      <c r="BM15" s="42"/>
      <c r="BN15" s="42"/>
      <c r="BO15" s="40"/>
      <c r="BP15" s="40"/>
      <c r="BQ15" s="40"/>
      <c r="BR15" s="40"/>
      <c r="BS15" s="40"/>
      <c r="BT15" s="40"/>
      <c r="BU15" s="40"/>
      <c r="BV15" s="40"/>
    </row>
    <row r="16" spans="1:74" ht="13.5" thickBot="1">
      <c r="A16" s="8" t="s">
        <v>9</v>
      </c>
      <c r="B16" s="4" t="s">
        <v>11</v>
      </c>
      <c r="C16" s="16" t="s">
        <v>12</v>
      </c>
      <c r="D16" s="24" t="s">
        <v>13</v>
      </c>
      <c r="E16" s="16" t="s">
        <v>14</v>
      </c>
      <c r="F16" s="24" t="s">
        <v>4</v>
      </c>
      <c r="G16" s="17" t="s">
        <v>5</v>
      </c>
      <c r="H16" s="24" t="s">
        <v>16</v>
      </c>
      <c r="I16" s="15" t="s">
        <v>38</v>
      </c>
      <c r="J16" s="16" t="s">
        <v>39</v>
      </c>
      <c r="K16" s="4"/>
      <c r="L16" s="14" t="s">
        <v>19</v>
      </c>
      <c r="M16" s="15" t="s">
        <v>20</v>
      </c>
      <c r="N16" s="14" t="s">
        <v>22</v>
      </c>
      <c r="O16" s="16" t="s">
        <v>13</v>
      </c>
      <c r="P16" s="16" t="s">
        <v>20</v>
      </c>
      <c r="Q16" s="15" t="s">
        <v>23</v>
      </c>
      <c r="R16" s="18" t="s">
        <v>25</v>
      </c>
      <c r="S16" s="25" t="s">
        <v>26</v>
      </c>
      <c r="T16" s="19" t="s">
        <v>27</v>
      </c>
      <c r="U16" s="25" t="s">
        <v>20</v>
      </c>
      <c r="V16" s="20" t="s">
        <v>22</v>
      </c>
      <c r="W16" s="25" t="s">
        <v>13</v>
      </c>
      <c r="X16" s="21" t="s">
        <v>20</v>
      </c>
      <c r="Y16" s="25" t="s">
        <v>23</v>
      </c>
      <c r="Z16" s="21" t="s">
        <v>28</v>
      </c>
      <c r="AA16" s="25" t="s">
        <v>29</v>
      </c>
      <c r="AB16" s="23" t="s">
        <v>19</v>
      </c>
      <c r="AC16" s="20" t="s">
        <v>22</v>
      </c>
      <c r="AD16" s="25" t="s">
        <v>13</v>
      </c>
      <c r="AE16" s="22" t="s">
        <v>23</v>
      </c>
      <c r="AF16" s="4"/>
      <c r="AG16" s="40"/>
      <c r="AH16" s="44" t="s">
        <v>61</v>
      </c>
      <c r="AI16" s="44" t="s">
        <v>62</v>
      </c>
      <c r="AJ16" s="46" t="s">
        <v>63</v>
      </c>
      <c r="AK16" s="45" t="s">
        <v>64</v>
      </c>
      <c r="AL16" s="45" t="s">
        <v>65</v>
      </c>
      <c r="AM16" s="45" t="s">
        <v>66</v>
      </c>
      <c r="AN16" s="45" t="s">
        <v>67</v>
      </c>
      <c r="AO16" s="45" t="s">
        <v>68</v>
      </c>
      <c r="AP16" s="45" t="s">
        <v>76</v>
      </c>
      <c r="AQ16" s="46" t="s">
        <v>77</v>
      </c>
      <c r="AR16" s="40"/>
      <c r="AS16" s="44" t="s">
        <v>61</v>
      </c>
      <c r="AT16" s="45" t="s">
        <v>62</v>
      </c>
      <c r="AU16" s="45" t="s">
        <v>63</v>
      </c>
      <c r="AV16" s="45" t="s">
        <v>64</v>
      </c>
      <c r="AW16" s="45" t="s">
        <v>65</v>
      </c>
      <c r="AX16" s="45" t="s">
        <v>66</v>
      </c>
      <c r="AY16" s="45" t="s">
        <v>67</v>
      </c>
      <c r="AZ16" s="45" t="s">
        <v>68</v>
      </c>
      <c r="BA16" s="45" t="s">
        <v>76</v>
      </c>
      <c r="BB16" s="46" t="s">
        <v>77</v>
      </c>
      <c r="BC16" s="43" t="s">
        <v>80</v>
      </c>
      <c r="BD16" s="40"/>
      <c r="BE16" s="44" t="s">
        <v>61</v>
      </c>
      <c r="BF16" s="45" t="s">
        <v>62</v>
      </c>
      <c r="BG16" s="45" t="s">
        <v>63</v>
      </c>
      <c r="BH16" s="45" t="s">
        <v>64</v>
      </c>
      <c r="BI16" s="45" t="s">
        <v>65</v>
      </c>
      <c r="BJ16" s="45" t="s">
        <v>66</v>
      </c>
      <c r="BK16" s="45" t="s">
        <v>67</v>
      </c>
      <c r="BL16" s="45" t="s">
        <v>68</v>
      </c>
      <c r="BM16" s="45" t="s">
        <v>76</v>
      </c>
      <c r="BN16" s="46" t="s">
        <v>77</v>
      </c>
      <c r="BO16" s="43" t="s">
        <v>80</v>
      </c>
      <c r="BP16" s="40"/>
      <c r="BQ16" s="40"/>
      <c r="BR16" s="40"/>
      <c r="BS16" s="40"/>
      <c r="BT16" s="40"/>
      <c r="BU16" s="40"/>
      <c r="BV16" s="40"/>
    </row>
    <row r="17" spans="1:74" ht="12" customHeight="1" thickBot="1">
      <c r="A17" s="52">
        <v>37949</v>
      </c>
      <c r="B17" s="53">
        <v>69</v>
      </c>
      <c r="C17" s="53" t="s">
        <v>75</v>
      </c>
      <c r="D17" s="53" t="s">
        <v>75</v>
      </c>
      <c r="E17" s="53" t="s">
        <v>75</v>
      </c>
      <c r="F17" s="53" t="s">
        <v>81</v>
      </c>
      <c r="G17" s="53" t="s">
        <v>81</v>
      </c>
      <c r="H17" s="53" t="s">
        <v>81</v>
      </c>
      <c r="I17" s="53" t="s">
        <v>81</v>
      </c>
      <c r="J17" s="53" t="s">
        <v>81</v>
      </c>
      <c r="K17" s="53">
        <v>0</v>
      </c>
      <c r="L17" s="53" t="s">
        <v>81</v>
      </c>
      <c r="M17" s="53" t="s">
        <v>81</v>
      </c>
      <c r="N17" s="53" t="s">
        <v>81</v>
      </c>
      <c r="O17" s="53" t="s">
        <v>81</v>
      </c>
      <c r="P17" s="53" t="s">
        <v>81</v>
      </c>
      <c r="Q17" s="53" t="s">
        <v>81</v>
      </c>
      <c r="R17" s="53" t="s">
        <v>81</v>
      </c>
      <c r="S17" s="53" t="s">
        <v>81</v>
      </c>
      <c r="T17" s="53" t="s">
        <v>81</v>
      </c>
      <c r="U17" s="53" t="s">
        <v>81</v>
      </c>
      <c r="V17" s="53" t="s">
        <v>81</v>
      </c>
      <c r="W17" s="53" t="s">
        <v>81</v>
      </c>
      <c r="X17" s="53" t="s">
        <v>81</v>
      </c>
      <c r="Y17" s="53" t="s">
        <v>81</v>
      </c>
      <c r="Z17" s="53" t="s">
        <v>81</v>
      </c>
      <c r="AA17" s="53" t="s">
        <v>81</v>
      </c>
      <c r="AB17" s="53" t="s">
        <v>81</v>
      </c>
      <c r="AC17" s="53" t="s">
        <v>81</v>
      </c>
      <c r="AD17" s="53" t="s">
        <v>81</v>
      </c>
      <c r="AE17" s="53" t="s">
        <v>81</v>
      </c>
      <c r="AF17" s="53" t="s">
        <v>81</v>
      </c>
      <c r="AG17" s="40"/>
      <c r="AH17" s="39">
        <v>1</v>
      </c>
      <c r="AI17" s="49">
        <f aca="true" t="shared" si="0" ref="AI17:AI22">SUM(R17:U17)</f>
        <v>0</v>
      </c>
      <c r="AJ17" s="50">
        <f aca="true" t="shared" si="1" ref="AJ17:AJ22">SUM(R18:U18)</f>
        <v>0</v>
      </c>
      <c r="AK17" s="35">
        <f aca="true" t="shared" si="2" ref="AK17:AK22">SUM(AI17:AJ17)</f>
        <v>0</v>
      </c>
      <c r="AL17" s="35">
        <f aca="true" t="shared" si="3" ref="AL17:AL22">AK17/2</f>
        <v>0</v>
      </c>
      <c r="AM17" s="65">
        <v>8</v>
      </c>
      <c r="AN17" s="35">
        <v>11.3</v>
      </c>
      <c r="AO17" s="35">
        <f aca="true" t="shared" si="4" ref="AO17:AO22">(AL17*AM17)/AN17</f>
        <v>0</v>
      </c>
      <c r="AP17">
        <v>0.47</v>
      </c>
      <c r="AQ17" s="41">
        <f aca="true" t="shared" si="5" ref="AQ17:AQ22">AO17/AP17</f>
        <v>0</v>
      </c>
      <c r="AR17" s="40"/>
      <c r="AS17" s="39">
        <v>1</v>
      </c>
      <c r="AT17" s="35">
        <f aca="true" t="shared" si="6" ref="AT17:AT22">SUM(R17:T17)</f>
        <v>0</v>
      </c>
      <c r="AU17" s="35">
        <f aca="true" t="shared" si="7" ref="AU17:AU22">SUM(R18:T18)</f>
        <v>0</v>
      </c>
      <c r="AV17" s="35">
        <f aca="true" t="shared" si="8" ref="AV17:AV22">SUM(AT17:AU17)</f>
        <v>0</v>
      </c>
      <c r="AW17" s="35">
        <f aca="true" t="shared" si="9" ref="AW17:AW22">AV17/2</f>
        <v>0</v>
      </c>
      <c r="AX17" s="65">
        <v>8</v>
      </c>
      <c r="AY17" s="35">
        <v>11.3</v>
      </c>
      <c r="AZ17" s="35">
        <f aca="true" t="shared" si="10" ref="AZ17:AZ22">(AW17*AX17)/AY17</f>
        <v>0</v>
      </c>
      <c r="BA17" s="35">
        <v>0.47</v>
      </c>
      <c r="BB17" s="41">
        <f aca="true" t="shared" si="11" ref="BB17:BB22">AZ17/BA17</f>
        <v>0</v>
      </c>
      <c r="BC17" s="35"/>
      <c r="BD17" s="40"/>
      <c r="BE17" s="39">
        <v>1</v>
      </c>
      <c r="BF17" s="35" t="str">
        <f aca="true" t="shared" si="12" ref="BF17:BF22">U17</f>
        <v>-</v>
      </c>
      <c r="BG17" s="35" t="str">
        <f aca="true" t="shared" si="13" ref="BG17:BG22">U18</f>
        <v>-</v>
      </c>
      <c r="BH17" s="35">
        <f aca="true" t="shared" si="14" ref="BH17:BH22">SUM(BF17:BG17)</f>
        <v>0</v>
      </c>
      <c r="BI17" s="35">
        <f aca="true" t="shared" si="15" ref="BI17:BI22">BH17/2</f>
        <v>0</v>
      </c>
      <c r="BJ17" s="65">
        <v>8</v>
      </c>
      <c r="BK17" s="35">
        <v>11.3</v>
      </c>
      <c r="BL17" s="35">
        <f aca="true" t="shared" si="16" ref="BL17:BL22">(BI17*BJ17)/BK17</f>
        <v>0</v>
      </c>
      <c r="BM17" s="35">
        <v>0.47</v>
      </c>
      <c r="BN17" s="41">
        <f aca="true" t="shared" si="17" ref="BN17:BN22">BL17/BM17</f>
        <v>0</v>
      </c>
      <c r="BO17" s="40"/>
      <c r="BP17" s="40"/>
      <c r="BQ17" s="40"/>
      <c r="BR17" s="40"/>
      <c r="BS17" s="40"/>
      <c r="BT17" s="40"/>
      <c r="BU17" s="40"/>
      <c r="BV17" s="40"/>
    </row>
    <row r="18" spans="1:74" ht="13.5" thickBot="1">
      <c r="A18" s="55">
        <v>38323</v>
      </c>
      <c r="B18" s="54">
        <v>69</v>
      </c>
      <c r="C18" s="56" t="s">
        <v>95</v>
      </c>
      <c r="D18" s="54" t="s">
        <v>22</v>
      </c>
      <c r="E18" s="56">
        <v>1</v>
      </c>
      <c r="F18" s="54" t="s">
        <v>81</v>
      </c>
      <c r="G18" s="54" t="s">
        <v>81</v>
      </c>
      <c r="H18" s="54" t="s">
        <v>81</v>
      </c>
      <c r="I18" s="54" t="s">
        <v>81</v>
      </c>
      <c r="J18" s="54" t="s">
        <v>81</v>
      </c>
      <c r="K18" s="54">
        <v>0</v>
      </c>
      <c r="L18" s="54" t="s">
        <v>81</v>
      </c>
      <c r="M18" s="54" t="s">
        <v>81</v>
      </c>
      <c r="N18" s="54" t="s">
        <v>81</v>
      </c>
      <c r="O18" s="54" t="s">
        <v>81</v>
      </c>
      <c r="P18" s="54" t="s">
        <v>81</v>
      </c>
      <c r="Q18" s="54" t="s">
        <v>81</v>
      </c>
      <c r="R18" s="54" t="s">
        <v>81</v>
      </c>
      <c r="S18" s="54" t="s">
        <v>81</v>
      </c>
      <c r="T18" s="54" t="s">
        <v>81</v>
      </c>
      <c r="U18" s="54" t="s">
        <v>81</v>
      </c>
      <c r="V18" s="54" t="s">
        <v>81</v>
      </c>
      <c r="W18" s="54" t="s">
        <v>81</v>
      </c>
      <c r="X18" s="54" t="s">
        <v>81</v>
      </c>
      <c r="Y18" s="54" t="s">
        <v>81</v>
      </c>
      <c r="Z18" s="54" t="s">
        <v>81</v>
      </c>
      <c r="AA18" s="54" t="s">
        <v>81</v>
      </c>
      <c r="AB18" s="54" t="s">
        <v>81</v>
      </c>
      <c r="AC18" s="54" t="s">
        <v>81</v>
      </c>
      <c r="AD18" s="54" t="s">
        <v>81</v>
      </c>
      <c r="AE18" s="54" t="s">
        <v>81</v>
      </c>
      <c r="AF18" s="54" t="s">
        <v>81</v>
      </c>
      <c r="AG18" s="40"/>
      <c r="AH18" s="39">
        <v>2</v>
      </c>
      <c r="AI18" s="49">
        <f t="shared" si="0"/>
        <v>0</v>
      </c>
      <c r="AJ18" s="50">
        <f t="shared" si="1"/>
        <v>18</v>
      </c>
      <c r="AK18" s="35">
        <f t="shared" si="2"/>
        <v>18</v>
      </c>
      <c r="AL18" s="35">
        <f t="shared" si="3"/>
        <v>9</v>
      </c>
      <c r="AM18" s="65">
        <v>6</v>
      </c>
      <c r="AN18" s="35">
        <v>11.3</v>
      </c>
      <c r="AO18" s="35">
        <f t="shared" si="4"/>
        <v>4.778761061946902</v>
      </c>
      <c r="AP18">
        <v>0.47</v>
      </c>
      <c r="AQ18" s="41">
        <f t="shared" si="5"/>
        <v>10.167576727546601</v>
      </c>
      <c r="AR18" s="40"/>
      <c r="AS18" s="39">
        <v>2</v>
      </c>
      <c r="AT18" s="35">
        <f t="shared" si="6"/>
        <v>0</v>
      </c>
      <c r="AU18" s="35">
        <f t="shared" si="7"/>
        <v>16</v>
      </c>
      <c r="AV18" s="35">
        <f t="shared" si="8"/>
        <v>16</v>
      </c>
      <c r="AW18" s="35">
        <f t="shared" si="9"/>
        <v>8</v>
      </c>
      <c r="AX18" s="65">
        <v>6</v>
      </c>
      <c r="AY18" s="35">
        <v>11.3</v>
      </c>
      <c r="AZ18" s="35">
        <f t="shared" si="10"/>
        <v>4.2477876106194685</v>
      </c>
      <c r="BA18" s="35">
        <v>0.47</v>
      </c>
      <c r="BB18" s="41">
        <f t="shared" si="11"/>
        <v>9.037845980041423</v>
      </c>
      <c r="BC18" s="35"/>
      <c r="BD18" s="40"/>
      <c r="BE18" s="39">
        <v>2</v>
      </c>
      <c r="BF18" s="35" t="str">
        <f t="shared" si="12"/>
        <v>-</v>
      </c>
      <c r="BG18" s="35">
        <f t="shared" si="13"/>
        <v>2</v>
      </c>
      <c r="BH18" s="35">
        <f t="shared" si="14"/>
        <v>2</v>
      </c>
      <c r="BI18" s="35">
        <f t="shared" si="15"/>
        <v>1</v>
      </c>
      <c r="BJ18" s="65">
        <v>6</v>
      </c>
      <c r="BK18" s="35">
        <v>11.3</v>
      </c>
      <c r="BL18" s="35">
        <f t="shared" si="16"/>
        <v>0.5309734513274336</v>
      </c>
      <c r="BM18" s="35">
        <v>0.47</v>
      </c>
      <c r="BN18" s="41">
        <f t="shared" si="17"/>
        <v>1.1297307475051779</v>
      </c>
      <c r="BO18" s="40"/>
      <c r="BP18" s="40"/>
      <c r="BQ18" s="40"/>
      <c r="BR18" s="40"/>
      <c r="BS18" s="40"/>
      <c r="BT18" s="40"/>
      <c r="BU18" s="40"/>
      <c r="BV18" s="40"/>
    </row>
    <row r="19" spans="1:74" ht="13.5" thickBot="1">
      <c r="A19" s="55">
        <v>38329</v>
      </c>
      <c r="B19" s="54">
        <v>69</v>
      </c>
      <c r="C19" s="56" t="s">
        <v>95</v>
      </c>
      <c r="D19" s="54" t="s">
        <v>22</v>
      </c>
      <c r="E19" s="56">
        <v>1</v>
      </c>
      <c r="F19" s="54" t="s">
        <v>81</v>
      </c>
      <c r="G19" s="54" t="s">
        <v>81</v>
      </c>
      <c r="H19" s="54" t="s">
        <v>81</v>
      </c>
      <c r="I19" s="54" t="s">
        <v>81</v>
      </c>
      <c r="J19" s="54" t="s">
        <v>81</v>
      </c>
      <c r="K19" s="54">
        <v>7</v>
      </c>
      <c r="L19" s="54" t="s">
        <v>81</v>
      </c>
      <c r="M19" s="54" t="s">
        <v>81</v>
      </c>
      <c r="N19" s="54" t="s">
        <v>81</v>
      </c>
      <c r="O19" s="54" t="s">
        <v>81</v>
      </c>
      <c r="P19" s="54" t="s">
        <v>81</v>
      </c>
      <c r="Q19" s="54" t="s">
        <v>81</v>
      </c>
      <c r="R19" s="54">
        <v>16</v>
      </c>
      <c r="S19" s="54" t="s">
        <v>81</v>
      </c>
      <c r="T19" s="54" t="s">
        <v>81</v>
      </c>
      <c r="U19" s="54">
        <v>2</v>
      </c>
      <c r="V19" s="54" t="s">
        <v>81</v>
      </c>
      <c r="W19" s="54">
        <v>1</v>
      </c>
      <c r="X19" s="54" t="s">
        <v>81</v>
      </c>
      <c r="Y19" s="54" t="s">
        <v>81</v>
      </c>
      <c r="Z19" s="54" t="s">
        <v>81</v>
      </c>
      <c r="AA19" s="54" t="s">
        <v>81</v>
      </c>
      <c r="AB19" s="54" t="s">
        <v>81</v>
      </c>
      <c r="AC19" s="54" t="s">
        <v>81</v>
      </c>
      <c r="AD19" s="54" t="s">
        <v>81</v>
      </c>
      <c r="AE19" s="54" t="s">
        <v>81</v>
      </c>
      <c r="AF19" s="54" t="s">
        <v>81</v>
      </c>
      <c r="AG19" s="40"/>
      <c r="AH19" s="39">
        <v>3</v>
      </c>
      <c r="AI19" s="49">
        <f t="shared" si="0"/>
        <v>18</v>
      </c>
      <c r="AJ19" s="50">
        <f t="shared" si="1"/>
        <v>16</v>
      </c>
      <c r="AK19" s="35">
        <f t="shared" si="2"/>
        <v>34</v>
      </c>
      <c r="AL19" s="35">
        <f t="shared" si="3"/>
        <v>17</v>
      </c>
      <c r="AM19" s="65">
        <v>9</v>
      </c>
      <c r="AN19" s="35">
        <v>11.3</v>
      </c>
      <c r="AO19" s="35">
        <f t="shared" si="4"/>
        <v>13.539823008849556</v>
      </c>
      <c r="AP19">
        <v>0.47</v>
      </c>
      <c r="AQ19" s="41">
        <f t="shared" si="5"/>
        <v>28.808134061382034</v>
      </c>
      <c r="AR19" s="40"/>
      <c r="AS19" s="39">
        <v>3</v>
      </c>
      <c r="AT19" s="35">
        <f t="shared" si="6"/>
        <v>16</v>
      </c>
      <c r="AU19" s="35">
        <f t="shared" si="7"/>
        <v>13</v>
      </c>
      <c r="AV19" s="35">
        <f t="shared" si="8"/>
        <v>29</v>
      </c>
      <c r="AW19" s="35">
        <f t="shared" si="9"/>
        <v>14.5</v>
      </c>
      <c r="AX19" s="65">
        <v>9</v>
      </c>
      <c r="AY19" s="35">
        <v>11.3</v>
      </c>
      <c r="AZ19" s="35">
        <f t="shared" si="10"/>
        <v>11.54867256637168</v>
      </c>
      <c r="BA19" s="35">
        <v>0.47</v>
      </c>
      <c r="BB19" s="41">
        <f t="shared" si="11"/>
        <v>24.57164375823762</v>
      </c>
      <c r="BC19" s="35"/>
      <c r="BD19" s="40"/>
      <c r="BE19" s="39">
        <v>3</v>
      </c>
      <c r="BF19" s="35">
        <f t="shared" si="12"/>
        <v>2</v>
      </c>
      <c r="BG19" s="35">
        <f t="shared" si="13"/>
        <v>3</v>
      </c>
      <c r="BH19" s="35">
        <f t="shared" si="14"/>
        <v>5</v>
      </c>
      <c r="BI19" s="35">
        <f t="shared" si="15"/>
        <v>2.5</v>
      </c>
      <c r="BJ19" s="65">
        <v>9</v>
      </c>
      <c r="BK19" s="35">
        <v>11.3</v>
      </c>
      <c r="BL19" s="35">
        <f t="shared" si="16"/>
        <v>1.9911504424778759</v>
      </c>
      <c r="BM19" s="35">
        <v>0.47</v>
      </c>
      <c r="BN19" s="41">
        <f t="shared" si="17"/>
        <v>4.236490303144417</v>
      </c>
      <c r="BO19" s="40"/>
      <c r="BP19" s="40"/>
      <c r="BQ19" s="40"/>
      <c r="BR19" s="40"/>
      <c r="BS19" s="40"/>
      <c r="BT19" s="40"/>
      <c r="BU19" s="40"/>
      <c r="BV19" s="40"/>
    </row>
    <row r="20" spans="1:74" ht="13.5" thickBot="1">
      <c r="A20" s="55">
        <v>38338</v>
      </c>
      <c r="B20" s="54">
        <v>69</v>
      </c>
      <c r="C20" s="56" t="s">
        <v>96</v>
      </c>
      <c r="D20" s="54" t="s">
        <v>22</v>
      </c>
      <c r="E20" s="56">
        <v>2</v>
      </c>
      <c r="F20" s="54" t="s">
        <v>81</v>
      </c>
      <c r="G20" s="54" t="s">
        <v>81</v>
      </c>
      <c r="H20" s="54" t="s">
        <v>81</v>
      </c>
      <c r="I20" s="54" t="s">
        <v>81</v>
      </c>
      <c r="J20" s="54" t="s">
        <v>81</v>
      </c>
      <c r="K20" s="54">
        <v>1</v>
      </c>
      <c r="L20" s="54" t="s">
        <v>81</v>
      </c>
      <c r="M20" s="56" t="s">
        <v>81</v>
      </c>
      <c r="N20" s="54" t="s">
        <v>81</v>
      </c>
      <c r="O20" s="56" t="s">
        <v>81</v>
      </c>
      <c r="P20" s="54" t="s">
        <v>81</v>
      </c>
      <c r="Q20" s="56" t="s">
        <v>81</v>
      </c>
      <c r="R20" s="54">
        <v>10</v>
      </c>
      <c r="S20" s="56" t="s">
        <v>81</v>
      </c>
      <c r="T20" s="54">
        <v>3</v>
      </c>
      <c r="U20" s="56">
        <v>3</v>
      </c>
      <c r="V20" s="54" t="s">
        <v>81</v>
      </c>
      <c r="W20" s="56" t="s">
        <v>81</v>
      </c>
      <c r="X20" s="54" t="s">
        <v>81</v>
      </c>
      <c r="Y20" s="56">
        <v>1</v>
      </c>
      <c r="Z20" s="54" t="s">
        <v>81</v>
      </c>
      <c r="AA20" s="56" t="s">
        <v>81</v>
      </c>
      <c r="AB20" s="54" t="s">
        <v>81</v>
      </c>
      <c r="AC20" s="56" t="s">
        <v>81</v>
      </c>
      <c r="AD20" s="54" t="s">
        <v>81</v>
      </c>
      <c r="AE20" s="56" t="s">
        <v>81</v>
      </c>
      <c r="AF20" s="54" t="s">
        <v>81</v>
      </c>
      <c r="AG20" s="40"/>
      <c r="AH20" s="39">
        <v>4</v>
      </c>
      <c r="AI20" s="49">
        <f t="shared" si="0"/>
        <v>16</v>
      </c>
      <c r="AJ20" s="50">
        <f t="shared" si="1"/>
        <v>5</v>
      </c>
      <c r="AK20" s="35">
        <f t="shared" si="2"/>
        <v>21</v>
      </c>
      <c r="AL20" s="35">
        <f t="shared" si="3"/>
        <v>10.5</v>
      </c>
      <c r="AM20" s="65">
        <v>10</v>
      </c>
      <c r="AN20" s="35">
        <v>11.3</v>
      </c>
      <c r="AO20" s="35">
        <f t="shared" si="4"/>
        <v>9.292035398230087</v>
      </c>
      <c r="AP20">
        <v>0.47</v>
      </c>
      <c r="AQ20" s="41">
        <f t="shared" si="5"/>
        <v>19.770288081340613</v>
      </c>
      <c r="AR20" s="40"/>
      <c r="AS20" s="39">
        <v>4</v>
      </c>
      <c r="AT20" s="35">
        <f t="shared" si="6"/>
        <v>13</v>
      </c>
      <c r="AU20" s="35">
        <f t="shared" si="7"/>
        <v>4</v>
      </c>
      <c r="AV20" s="35">
        <f t="shared" si="8"/>
        <v>17</v>
      </c>
      <c r="AW20" s="35">
        <f t="shared" si="9"/>
        <v>8.5</v>
      </c>
      <c r="AX20" s="65">
        <v>10</v>
      </c>
      <c r="AY20" s="35">
        <v>11.3</v>
      </c>
      <c r="AZ20" s="35">
        <f t="shared" si="10"/>
        <v>7.522123893805309</v>
      </c>
      <c r="BA20" s="35">
        <v>0.47</v>
      </c>
      <c r="BB20" s="41">
        <f t="shared" si="11"/>
        <v>16.00451892299002</v>
      </c>
      <c r="BC20" s="35"/>
      <c r="BD20" s="40"/>
      <c r="BE20" s="39">
        <v>4</v>
      </c>
      <c r="BF20" s="35">
        <f t="shared" si="12"/>
        <v>3</v>
      </c>
      <c r="BG20" s="35">
        <f t="shared" si="13"/>
        <v>1</v>
      </c>
      <c r="BH20" s="35">
        <f t="shared" si="14"/>
        <v>4</v>
      </c>
      <c r="BI20" s="35">
        <f t="shared" si="15"/>
        <v>2</v>
      </c>
      <c r="BJ20" s="65">
        <v>10</v>
      </c>
      <c r="BK20" s="35">
        <v>11.3</v>
      </c>
      <c r="BL20" s="35">
        <f t="shared" si="16"/>
        <v>1.7699115044247786</v>
      </c>
      <c r="BM20" s="35">
        <v>0.47</v>
      </c>
      <c r="BN20" s="41">
        <f t="shared" si="17"/>
        <v>3.7657691583505932</v>
      </c>
      <c r="BO20" s="40"/>
      <c r="BP20" s="40"/>
      <c r="BQ20" s="40"/>
      <c r="BR20" s="40"/>
      <c r="BS20" s="40"/>
      <c r="BT20" s="40"/>
      <c r="BU20" s="40"/>
      <c r="BV20" s="40"/>
    </row>
    <row r="21" spans="1:66" s="40" customFormat="1" ht="13.5" thickBot="1">
      <c r="A21" s="57">
        <v>38348</v>
      </c>
      <c r="B21" s="58">
        <v>69</v>
      </c>
      <c r="C21" s="59" t="s">
        <v>95</v>
      </c>
      <c r="D21" s="58" t="s">
        <v>22</v>
      </c>
      <c r="E21" s="59">
        <v>1</v>
      </c>
      <c r="F21" s="58" t="s">
        <v>81</v>
      </c>
      <c r="G21" s="59" t="s">
        <v>81</v>
      </c>
      <c r="H21" s="58" t="s">
        <v>81</v>
      </c>
      <c r="I21" s="58" t="s">
        <v>81</v>
      </c>
      <c r="J21" s="59" t="s">
        <v>81</v>
      </c>
      <c r="K21" s="58">
        <v>0</v>
      </c>
      <c r="L21" s="58" t="s">
        <v>81</v>
      </c>
      <c r="M21" s="59" t="s">
        <v>81</v>
      </c>
      <c r="N21" s="58" t="s">
        <v>81</v>
      </c>
      <c r="O21" s="59" t="s">
        <v>81</v>
      </c>
      <c r="P21" s="58" t="s">
        <v>81</v>
      </c>
      <c r="Q21" s="59" t="s">
        <v>81</v>
      </c>
      <c r="R21" s="58">
        <v>4</v>
      </c>
      <c r="S21" s="59" t="s">
        <v>81</v>
      </c>
      <c r="T21" s="58" t="s">
        <v>81</v>
      </c>
      <c r="U21" s="59">
        <v>1</v>
      </c>
      <c r="V21" s="58">
        <v>1</v>
      </c>
      <c r="W21" s="59">
        <v>1</v>
      </c>
      <c r="X21" s="58" t="s">
        <v>81</v>
      </c>
      <c r="Y21" s="59">
        <v>1</v>
      </c>
      <c r="Z21" s="58" t="s">
        <v>81</v>
      </c>
      <c r="AA21" s="59" t="s">
        <v>81</v>
      </c>
      <c r="AB21" s="58" t="s">
        <v>81</v>
      </c>
      <c r="AC21" s="59" t="s">
        <v>81</v>
      </c>
      <c r="AD21" s="58" t="s">
        <v>81</v>
      </c>
      <c r="AE21" s="59" t="s">
        <v>81</v>
      </c>
      <c r="AF21" s="58" t="s">
        <v>81</v>
      </c>
      <c r="AH21" s="39">
        <v>5</v>
      </c>
      <c r="AI21" s="49">
        <f t="shared" si="0"/>
        <v>5</v>
      </c>
      <c r="AJ21" s="50">
        <f t="shared" si="1"/>
        <v>0</v>
      </c>
      <c r="AK21" s="35">
        <f t="shared" si="2"/>
        <v>5</v>
      </c>
      <c r="AL21" s="35">
        <f t="shared" si="3"/>
        <v>2.5</v>
      </c>
      <c r="AM21" s="65">
        <v>8</v>
      </c>
      <c r="AN21" s="35">
        <v>11.3</v>
      </c>
      <c r="AO21" s="35">
        <f t="shared" si="4"/>
        <v>1.7699115044247786</v>
      </c>
      <c r="AP21">
        <v>0.47</v>
      </c>
      <c r="AQ21" s="41">
        <f t="shared" si="5"/>
        <v>3.7657691583505932</v>
      </c>
      <c r="AS21" s="39">
        <v>5</v>
      </c>
      <c r="AT21" s="35">
        <f t="shared" si="6"/>
        <v>4</v>
      </c>
      <c r="AU21" s="35">
        <f t="shared" si="7"/>
        <v>0</v>
      </c>
      <c r="AV21" s="35">
        <f t="shared" si="8"/>
        <v>4</v>
      </c>
      <c r="AW21" s="35">
        <f t="shared" si="9"/>
        <v>2</v>
      </c>
      <c r="AX21" s="65">
        <v>8</v>
      </c>
      <c r="AY21" s="35">
        <v>11.3</v>
      </c>
      <c r="AZ21" s="35">
        <f t="shared" si="10"/>
        <v>1.415929203539823</v>
      </c>
      <c r="BA21" s="35">
        <v>0.47</v>
      </c>
      <c r="BB21" s="41">
        <f t="shared" si="11"/>
        <v>3.0126153266804745</v>
      </c>
      <c r="BC21" s="35"/>
      <c r="BE21" s="39">
        <v>5</v>
      </c>
      <c r="BF21" s="35">
        <f t="shared" si="12"/>
        <v>1</v>
      </c>
      <c r="BG21" s="35" t="str">
        <f t="shared" si="13"/>
        <v>-</v>
      </c>
      <c r="BH21" s="35">
        <f t="shared" si="14"/>
        <v>1</v>
      </c>
      <c r="BI21" s="35">
        <f t="shared" si="15"/>
        <v>0.5</v>
      </c>
      <c r="BJ21" s="65">
        <v>8</v>
      </c>
      <c r="BK21" s="35">
        <v>11.3</v>
      </c>
      <c r="BL21" s="35">
        <f t="shared" si="16"/>
        <v>0.35398230088495575</v>
      </c>
      <c r="BM21" s="35">
        <v>0.47</v>
      </c>
      <c r="BN21" s="41">
        <f t="shared" si="17"/>
        <v>0.7531538316701186</v>
      </c>
    </row>
    <row r="22" spans="1:66" s="40" customFormat="1" ht="12.75">
      <c r="A22" s="57">
        <v>37991</v>
      </c>
      <c r="B22" s="58">
        <v>69</v>
      </c>
      <c r="C22" s="59" t="s">
        <v>95</v>
      </c>
      <c r="D22" s="58" t="s">
        <v>22</v>
      </c>
      <c r="E22" s="59">
        <v>1</v>
      </c>
      <c r="F22" s="54" t="s">
        <v>81</v>
      </c>
      <c r="G22" s="59" t="s">
        <v>81</v>
      </c>
      <c r="H22" s="54" t="s">
        <v>81</v>
      </c>
      <c r="I22" s="58" t="s">
        <v>81</v>
      </c>
      <c r="J22" s="54" t="s">
        <v>81</v>
      </c>
      <c r="K22" s="58">
        <v>0</v>
      </c>
      <c r="L22" s="58" t="s">
        <v>81</v>
      </c>
      <c r="M22" s="59" t="s">
        <v>81</v>
      </c>
      <c r="N22" s="58" t="s">
        <v>81</v>
      </c>
      <c r="O22" s="59" t="s">
        <v>81</v>
      </c>
      <c r="P22" s="58" t="s">
        <v>81</v>
      </c>
      <c r="Q22" s="59" t="s">
        <v>81</v>
      </c>
      <c r="R22" s="58" t="s">
        <v>81</v>
      </c>
      <c r="S22" s="59" t="s">
        <v>81</v>
      </c>
      <c r="T22" s="58" t="s">
        <v>81</v>
      </c>
      <c r="U22" s="59" t="s">
        <v>81</v>
      </c>
      <c r="V22" s="58" t="s">
        <v>81</v>
      </c>
      <c r="W22" s="59" t="s">
        <v>81</v>
      </c>
      <c r="X22" s="58" t="s">
        <v>81</v>
      </c>
      <c r="Y22" s="59" t="s">
        <v>81</v>
      </c>
      <c r="Z22" s="58" t="s">
        <v>81</v>
      </c>
      <c r="AA22" s="59" t="s">
        <v>81</v>
      </c>
      <c r="AB22" s="58" t="s">
        <v>81</v>
      </c>
      <c r="AC22" s="59" t="s">
        <v>81</v>
      </c>
      <c r="AD22" s="58" t="s">
        <v>81</v>
      </c>
      <c r="AE22" s="59" t="s">
        <v>81</v>
      </c>
      <c r="AF22" s="58" t="s">
        <v>81</v>
      </c>
      <c r="AH22" s="39">
        <v>6</v>
      </c>
      <c r="AI22" s="49">
        <f t="shared" si="0"/>
        <v>0</v>
      </c>
      <c r="AJ22" s="50">
        <f t="shared" si="1"/>
        <v>0</v>
      </c>
      <c r="AK22" s="35">
        <f t="shared" si="2"/>
        <v>0</v>
      </c>
      <c r="AL22" s="35">
        <f t="shared" si="3"/>
        <v>0</v>
      </c>
      <c r="AM22" s="65">
        <v>8</v>
      </c>
      <c r="AN22" s="35">
        <v>11.3</v>
      </c>
      <c r="AO22" s="35">
        <f t="shared" si="4"/>
        <v>0</v>
      </c>
      <c r="AP22">
        <v>0.47</v>
      </c>
      <c r="AQ22" s="41">
        <f t="shared" si="5"/>
        <v>0</v>
      </c>
      <c r="AS22" s="39">
        <v>6</v>
      </c>
      <c r="AT22" s="35">
        <f t="shared" si="6"/>
        <v>0</v>
      </c>
      <c r="AU22" s="35">
        <f t="shared" si="7"/>
        <v>0</v>
      </c>
      <c r="AV22" s="35">
        <f t="shared" si="8"/>
        <v>0</v>
      </c>
      <c r="AW22" s="35">
        <f t="shared" si="9"/>
        <v>0</v>
      </c>
      <c r="AX22" s="65">
        <v>8</v>
      </c>
      <c r="AY22" s="35">
        <v>11.3</v>
      </c>
      <c r="AZ22" s="35">
        <f t="shared" si="10"/>
        <v>0</v>
      </c>
      <c r="BA22" s="35">
        <v>0.47</v>
      </c>
      <c r="BB22" s="41">
        <f t="shared" si="11"/>
        <v>0</v>
      </c>
      <c r="BC22" s="35"/>
      <c r="BE22" s="39">
        <v>6</v>
      </c>
      <c r="BF22" s="35" t="str">
        <f t="shared" si="12"/>
        <v>-</v>
      </c>
      <c r="BG22" s="35" t="str">
        <f t="shared" si="13"/>
        <v>-</v>
      </c>
      <c r="BH22" s="35">
        <f t="shared" si="14"/>
        <v>0</v>
      </c>
      <c r="BI22" s="35">
        <f t="shared" si="15"/>
        <v>0</v>
      </c>
      <c r="BJ22" s="65">
        <v>8</v>
      </c>
      <c r="BK22" s="35">
        <v>11.3</v>
      </c>
      <c r="BL22" s="35">
        <f t="shared" si="16"/>
        <v>0</v>
      </c>
      <c r="BM22" s="35">
        <v>0.47</v>
      </c>
      <c r="BN22" s="41">
        <f t="shared" si="17"/>
        <v>0</v>
      </c>
    </row>
    <row r="23" spans="1:66" s="40" customFormat="1" ht="12.75">
      <c r="A23" s="57">
        <v>37999</v>
      </c>
      <c r="B23" s="58">
        <v>69</v>
      </c>
      <c r="C23" s="59" t="s">
        <v>97</v>
      </c>
      <c r="D23" s="58" t="s">
        <v>22</v>
      </c>
      <c r="E23" s="59">
        <v>1</v>
      </c>
      <c r="F23" s="58" t="s">
        <v>81</v>
      </c>
      <c r="G23" s="59" t="s">
        <v>81</v>
      </c>
      <c r="H23" s="58" t="s">
        <v>81</v>
      </c>
      <c r="I23" s="58" t="s">
        <v>81</v>
      </c>
      <c r="J23" s="59" t="s">
        <v>81</v>
      </c>
      <c r="K23" s="58">
        <v>0</v>
      </c>
      <c r="L23" s="58" t="s">
        <v>81</v>
      </c>
      <c r="M23" s="59" t="s">
        <v>81</v>
      </c>
      <c r="N23" s="58" t="s">
        <v>81</v>
      </c>
      <c r="O23" s="59" t="s">
        <v>81</v>
      </c>
      <c r="P23" s="58" t="s">
        <v>81</v>
      </c>
      <c r="Q23" s="59" t="s">
        <v>81</v>
      </c>
      <c r="R23" s="58" t="s">
        <v>81</v>
      </c>
      <c r="S23" s="59" t="s">
        <v>81</v>
      </c>
      <c r="T23" s="58" t="s">
        <v>81</v>
      </c>
      <c r="U23" s="59" t="s">
        <v>81</v>
      </c>
      <c r="V23" s="58" t="s">
        <v>81</v>
      </c>
      <c r="W23" s="59" t="s">
        <v>81</v>
      </c>
      <c r="X23" s="58" t="s">
        <v>81</v>
      </c>
      <c r="Y23" s="59" t="s">
        <v>81</v>
      </c>
      <c r="Z23" s="58" t="s">
        <v>81</v>
      </c>
      <c r="AA23" s="59" t="s">
        <v>81</v>
      </c>
      <c r="AB23" s="58" t="s">
        <v>81</v>
      </c>
      <c r="AC23" s="59" t="s">
        <v>81</v>
      </c>
      <c r="AD23" s="58" t="s">
        <v>81</v>
      </c>
      <c r="AE23" s="59" t="s">
        <v>81</v>
      </c>
      <c r="AF23" s="58" t="s">
        <v>81</v>
      </c>
      <c r="AH23" s="39"/>
      <c r="AI23" s="39"/>
      <c r="AJ23" s="41"/>
      <c r="AK23" s="35"/>
      <c r="AL23" s="35"/>
      <c r="AM23" s="35"/>
      <c r="AN23" s="35"/>
      <c r="AO23" s="35"/>
      <c r="AP23" s="35"/>
      <c r="AQ23" s="41"/>
      <c r="AS23" s="39"/>
      <c r="AT23" s="35"/>
      <c r="AU23" s="35"/>
      <c r="AV23" s="35"/>
      <c r="AW23" s="35"/>
      <c r="AX23" s="35"/>
      <c r="AY23" s="35"/>
      <c r="AZ23" s="35"/>
      <c r="BA23" s="35"/>
      <c r="BB23" s="41"/>
      <c r="BC23" s="35"/>
      <c r="BE23" s="39"/>
      <c r="BF23" s="35"/>
      <c r="BG23" s="35"/>
      <c r="BH23" s="35"/>
      <c r="BI23" s="35"/>
      <c r="BJ23" s="35"/>
      <c r="BK23" s="35"/>
      <c r="BL23" s="35"/>
      <c r="BM23" s="35"/>
      <c r="BN23" s="41"/>
    </row>
    <row r="24" spans="1:66" s="40" customFormat="1" ht="12.75">
      <c r="A24" s="57"/>
      <c r="B24" s="58"/>
      <c r="C24" s="59"/>
      <c r="D24" s="58"/>
      <c r="E24" s="59"/>
      <c r="F24" s="54"/>
      <c r="G24" s="59"/>
      <c r="H24" s="54"/>
      <c r="I24" s="58"/>
      <c r="J24" s="54"/>
      <c r="K24" s="58"/>
      <c r="L24" s="58"/>
      <c r="M24" s="59"/>
      <c r="N24" s="58"/>
      <c r="O24" s="59"/>
      <c r="P24" s="58"/>
      <c r="Q24" s="59"/>
      <c r="R24" s="58"/>
      <c r="S24" s="59"/>
      <c r="T24" s="58"/>
      <c r="U24" s="59"/>
      <c r="V24" s="58"/>
      <c r="W24" s="59"/>
      <c r="X24" s="58"/>
      <c r="Y24" s="59"/>
      <c r="Z24" s="58"/>
      <c r="AA24" s="59"/>
      <c r="AB24" s="58"/>
      <c r="AC24" s="59"/>
      <c r="AD24" s="58"/>
      <c r="AE24" s="59"/>
      <c r="AF24" s="58"/>
      <c r="AH24" s="39"/>
      <c r="AI24" s="39"/>
      <c r="AJ24" s="41"/>
      <c r="AK24" s="35"/>
      <c r="AL24" s="35"/>
      <c r="AM24" s="35"/>
      <c r="AN24" s="35"/>
      <c r="AO24" s="35"/>
      <c r="AP24" s="35"/>
      <c r="AQ24" s="41"/>
      <c r="AS24" s="39"/>
      <c r="AT24" s="35"/>
      <c r="AU24" s="35"/>
      <c r="AV24" s="35"/>
      <c r="AW24" s="35"/>
      <c r="AX24" s="35"/>
      <c r="AY24" s="35"/>
      <c r="AZ24" s="35"/>
      <c r="BA24" s="35"/>
      <c r="BB24" s="41"/>
      <c r="BC24" s="35"/>
      <c r="BE24" s="39"/>
      <c r="BF24" s="35"/>
      <c r="BG24" s="35"/>
      <c r="BH24" s="35"/>
      <c r="BI24" s="35"/>
      <c r="BJ24" s="35"/>
      <c r="BK24" s="35"/>
      <c r="BL24" s="35"/>
      <c r="BM24" s="35"/>
      <c r="BN24" s="41"/>
    </row>
    <row r="25" spans="1:66" s="40" customFormat="1" ht="12.75">
      <c r="A25" s="57"/>
      <c r="B25" s="58"/>
      <c r="C25" s="59"/>
      <c r="D25" s="58"/>
      <c r="E25" s="59"/>
      <c r="F25" s="58"/>
      <c r="G25" s="59"/>
      <c r="H25" s="58"/>
      <c r="I25" s="58"/>
      <c r="J25" s="59"/>
      <c r="K25" s="58"/>
      <c r="L25" s="58"/>
      <c r="M25" s="59"/>
      <c r="N25" s="58"/>
      <c r="O25" s="59"/>
      <c r="P25" s="58"/>
      <c r="Q25" s="59"/>
      <c r="R25" s="58"/>
      <c r="S25" s="59"/>
      <c r="T25" s="58"/>
      <c r="U25" s="59"/>
      <c r="V25" s="58"/>
      <c r="W25" s="59"/>
      <c r="X25" s="58"/>
      <c r="Y25" s="59"/>
      <c r="Z25" s="58"/>
      <c r="AA25" s="59"/>
      <c r="AB25" s="58"/>
      <c r="AC25" s="59"/>
      <c r="AD25" s="58"/>
      <c r="AE25" s="59"/>
      <c r="AF25" s="58"/>
      <c r="AH25" s="39"/>
      <c r="AI25" s="39"/>
      <c r="AJ25" s="41"/>
      <c r="AK25" s="35"/>
      <c r="AL25" s="35"/>
      <c r="AN25" s="35"/>
      <c r="AO25" s="35"/>
      <c r="AP25" s="35"/>
      <c r="AQ25" s="41"/>
      <c r="AS25" s="39"/>
      <c r="AT25" s="35"/>
      <c r="AU25" s="35"/>
      <c r="AV25" s="35"/>
      <c r="AW25" s="35"/>
      <c r="AX25" s="35"/>
      <c r="AY25" s="35"/>
      <c r="AZ25" s="35"/>
      <c r="BA25" s="35"/>
      <c r="BB25" s="41"/>
      <c r="BC25" s="35"/>
      <c r="BE25" s="39"/>
      <c r="BF25" s="35"/>
      <c r="BG25" s="35"/>
      <c r="BH25" s="35"/>
      <c r="BI25" s="35"/>
      <c r="BJ25" s="35"/>
      <c r="BK25" s="35"/>
      <c r="BL25" s="35"/>
      <c r="BM25" s="35"/>
      <c r="BN25" s="41"/>
    </row>
    <row r="26" spans="1:66" s="40" customFormat="1" ht="12.75">
      <c r="A26" s="57"/>
      <c r="B26" s="58"/>
      <c r="C26" s="59"/>
      <c r="D26" s="58"/>
      <c r="E26" s="59"/>
      <c r="F26" s="58"/>
      <c r="G26" s="59"/>
      <c r="H26" s="58"/>
      <c r="I26" s="58"/>
      <c r="J26" s="59"/>
      <c r="K26" s="58"/>
      <c r="L26" s="58"/>
      <c r="M26" s="59"/>
      <c r="N26" s="58"/>
      <c r="O26" s="59"/>
      <c r="P26" s="58"/>
      <c r="Q26" s="59"/>
      <c r="R26" s="58"/>
      <c r="S26" s="59"/>
      <c r="T26" s="58"/>
      <c r="U26" s="59"/>
      <c r="V26" s="58"/>
      <c r="W26" s="59"/>
      <c r="X26" s="58"/>
      <c r="Y26" s="59"/>
      <c r="Z26" s="58"/>
      <c r="AA26" s="59"/>
      <c r="AB26" s="58"/>
      <c r="AC26" s="59"/>
      <c r="AD26" s="58"/>
      <c r="AE26" s="59"/>
      <c r="AF26" s="58"/>
      <c r="AH26" s="39"/>
      <c r="AI26" s="39"/>
      <c r="AJ26" s="41"/>
      <c r="AK26" s="35"/>
      <c r="AL26" s="35"/>
      <c r="AN26" s="35"/>
      <c r="AO26" s="35"/>
      <c r="AP26" s="35"/>
      <c r="AQ26" s="41"/>
      <c r="AS26" s="39"/>
      <c r="AT26" s="35"/>
      <c r="AU26" s="35"/>
      <c r="AV26" s="35"/>
      <c r="AW26" s="35"/>
      <c r="AX26" s="35"/>
      <c r="AY26" s="35"/>
      <c r="AZ26" s="35"/>
      <c r="BA26" s="35"/>
      <c r="BB26" s="41"/>
      <c r="BC26" s="35"/>
      <c r="BE26" s="39"/>
      <c r="BF26" s="35"/>
      <c r="BG26" s="35"/>
      <c r="BH26" s="35"/>
      <c r="BI26" s="35"/>
      <c r="BJ26" s="35"/>
      <c r="BK26" s="35"/>
      <c r="BL26" s="35"/>
      <c r="BM26" s="35"/>
      <c r="BN26" s="41"/>
    </row>
    <row r="27" spans="1:74" ht="12.75">
      <c r="A27" s="55"/>
      <c r="B27" s="54"/>
      <c r="C27" s="56"/>
      <c r="D27" s="54"/>
      <c r="E27" s="56"/>
      <c r="F27" s="54"/>
      <c r="G27" s="54"/>
      <c r="H27" s="54"/>
      <c r="I27" s="54"/>
      <c r="J27" s="56"/>
      <c r="K27" s="54"/>
      <c r="L27" s="54"/>
      <c r="M27" s="56"/>
      <c r="N27" s="54"/>
      <c r="O27" s="56"/>
      <c r="P27" s="54"/>
      <c r="Q27" s="56"/>
      <c r="R27" s="54"/>
      <c r="S27" s="56"/>
      <c r="T27" s="54"/>
      <c r="U27" s="56"/>
      <c r="V27" s="54"/>
      <c r="W27" s="56"/>
      <c r="X27" s="54"/>
      <c r="Y27" s="56"/>
      <c r="Z27" s="54"/>
      <c r="AA27" s="56"/>
      <c r="AB27" s="54"/>
      <c r="AC27" s="56"/>
      <c r="AD27" s="54"/>
      <c r="AE27" s="56"/>
      <c r="AF27" s="54"/>
      <c r="AG27" s="40"/>
      <c r="AH27" s="39"/>
      <c r="AI27" s="39"/>
      <c r="AJ27" s="41"/>
      <c r="AK27" s="35"/>
      <c r="AL27" s="35"/>
      <c r="AM27" s="35"/>
      <c r="AN27" s="35"/>
      <c r="AO27" s="35"/>
      <c r="AP27" s="35"/>
      <c r="AQ27" s="41"/>
      <c r="AR27" s="40"/>
      <c r="AS27" s="39"/>
      <c r="AT27" s="35"/>
      <c r="AU27" s="35"/>
      <c r="AV27" s="35"/>
      <c r="AW27" s="35"/>
      <c r="AX27" s="35"/>
      <c r="AY27" s="35"/>
      <c r="AZ27" s="35"/>
      <c r="BA27" s="35"/>
      <c r="BB27" s="41"/>
      <c r="BC27" s="35"/>
      <c r="BD27" s="40"/>
      <c r="BE27" s="39"/>
      <c r="BF27" s="35"/>
      <c r="BG27" s="35"/>
      <c r="BH27" s="35"/>
      <c r="BI27" s="35"/>
      <c r="BJ27" s="35"/>
      <c r="BK27" s="35"/>
      <c r="BL27" s="35"/>
      <c r="BM27" s="35"/>
      <c r="BN27" s="41"/>
      <c r="BO27" s="40"/>
      <c r="BP27" s="40"/>
      <c r="BQ27" s="40"/>
      <c r="BR27" s="40"/>
      <c r="BS27" s="40"/>
      <c r="BT27" s="40"/>
      <c r="BU27" s="40"/>
      <c r="BV27" s="40"/>
    </row>
    <row r="28" spans="1:74" ht="12.75">
      <c r="A28" s="55"/>
      <c r="B28" s="54"/>
      <c r="C28" s="56"/>
      <c r="D28" s="54"/>
      <c r="E28" s="56"/>
      <c r="F28" s="54"/>
      <c r="G28" s="54"/>
      <c r="H28" s="54"/>
      <c r="I28" s="54"/>
      <c r="J28" s="56"/>
      <c r="K28" s="54"/>
      <c r="L28" s="54"/>
      <c r="M28" s="56"/>
      <c r="N28" s="54"/>
      <c r="O28" s="56"/>
      <c r="P28" s="54"/>
      <c r="Q28" s="56"/>
      <c r="R28" s="54"/>
      <c r="S28" s="56"/>
      <c r="T28" s="54"/>
      <c r="U28" s="56"/>
      <c r="V28" s="54"/>
      <c r="W28" s="56"/>
      <c r="X28" s="54"/>
      <c r="Y28" s="56"/>
      <c r="Z28" s="54"/>
      <c r="AA28" s="56"/>
      <c r="AB28" s="54"/>
      <c r="AC28" s="56"/>
      <c r="AD28" s="54"/>
      <c r="AE28" s="56"/>
      <c r="AF28" s="54"/>
      <c r="AG28" s="40"/>
      <c r="AH28" s="39"/>
      <c r="AI28" s="39"/>
      <c r="AJ28" s="41"/>
      <c r="AK28" s="35"/>
      <c r="AL28" s="35"/>
      <c r="AM28" s="35"/>
      <c r="AN28" s="35"/>
      <c r="AO28" s="35"/>
      <c r="AP28" s="35"/>
      <c r="AQ28" s="41"/>
      <c r="AR28" s="40"/>
      <c r="AS28" s="39"/>
      <c r="AT28" s="35"/>
      <c r="AU28" s="35"/>
      <c r="AV28" s="35"/>
      <c r="AW28" s="35"/>
      <c r="AX28" s="35"/>
      <c r="AY28" s="35"/>
      <c r="AZ28" s="35"/>
      <c r="BA28" s="35"/>
      <c r="BB28" s="41"/>
      <c r="BC28" s="35"/>
      <c r="BD28" s="40"/>
      <c r="BE28" s="39"/>
      <c r="BF28" s="35"/>
      <c r="BG28" s="35"/>
      <c r="BH28" s="35"/>
      <c r="BI28" s="35"/>
      <c r="BJ28" s="35"/>
      <c r="BK28" s="35"/>
      <c r="BL28" s="35"/>
      <c r="BM28" s="35"/>
      <c r="BN28" s="41"/>
      <c r="BO28" s="40"/>
      <c r="BP28" s="40"/>
      <c r="BQ28" s="40"/>
      <c r="BR28" s="40"/>
      <c r="BS28" s="40"/>
      <c r="BT28" s="40"/>
      <c r="BU28" s="40"/>
      <c r="BV28" s="40"/>
    </row>
    <row r="29" spans="1:74" ht="12.75">
      <c r="A29" s="55"/>
      <c r="B29" s="54"/>
      <c r="C29" s="56"/>
      <c r="D29" s="54"/>
      <c r="E29" s="56"/>
      <c r="F29" s="54"/>
      <c r="G29" s="56"/>
      <c r="H29" s="54"/>
      <c r="I29" s="54"/>
      <c r="J29" s="54"/>
      <c r="K29" s="54"/>
      <c r="L29" s="54"/>
      <c r="M29" s="56"/>
      <c r="N29" s="54"/>
      <c r="O29" s="56"/>
      <c r="P29" s="54"/>
      <c r="Q29" s="56"/>
      <c r="R29" s="54"/>
      <c r="S29" s="56"/>
      <c r="T29" s="54"/>
      <c r="U29" s="56"/>
      <c r="V29" s="54"/>
      <c r="W29" s="56"/>
      <c r="X29" s="54"/>
      <c r="Y29" s="56"/>
      <c r="Z29" s="54"/>
      <c r="AA29" s="56"/>
      <c r="AB29" s="54"/>
      <c r="AC29" s="56"/>
      <c r="AD29" s="54"/>
      <c r="AE29" s="56"/>
      <c r="AF29" s="54"/>
      <c r="AG29" s="40"/>
      <c r="AH29" s="39"/>
      <c r="AI29" s="39"/>
      <c r="AJ29" s="41"/>
      <c r="AK29" s="35"/>
      <c r="AL29" s="35"/>
      <c r="AM29" s="35"/>
      <c r="AN29" s="35"/>
      <c r="AO29" s="35"/>
      <c r="AP29" s="35"/>
      <c r="AQ29" s="41"/>
      <c r="AR29" s="40"/>
      <c r="AS29" s="39"/>
      <c r="AT29" s="35"/>
      <c r="AU29" s="35"/>
      <c r="AV29" s="35"/>
      <c r="AW29" s="35"/>
      <c r="AX29" s="35"/>
      <c r="AY29" s="35"/>
      <c r="AZ29" s="35"/>
      <c r="BA29" s="35"/>
      <c r="BB29" s="41"/>
      <c r="BC29" s="35"/>
      <c r="BD29" s="40"/>
      <c r="BE29" s="39"/>
      <c r="BF29" s="35"/>
      <c r="BG29" s="35"/>
      <c r="BH29" s="35"/>
      <c r="BI29" s="35"/>
      <c r="BJ29" s="35"/>
      <c r="BK29" s="35"/>
      <c r="BL29" s="35"/>
      <c r="BM29" s="35"/>
      <c r="BN29" s="41"/>
      <c r="BO29" s="40"/>
      <c r="BP29" s="40"/>
      <c r="BQ29" s="40"/>
      <c r="BR29" s="40"/>
      <c r="BS29" s="40"/>
      <c r="BT29" s="40"/>
      <c r="BU29" s="40"/>
      <c r="BV29" s="40"/>
    </row>
    <row r="30" spans="1:74" ht="13.5" thickBot="1">
      <c r="A30" s="55"/>
      <c r="B30" s="54"/>
      <c r="C30" s="56"/>
      <c r="D30" s="54"/>
      <c r="E30" s="56"/>
      <c r="F30" s="54"/>
      <c r="G30" s="54"/>
      <c r="H30" s="54"/>
      <c r="I30" s="54"/>
      <c r="J30" s="54"/>
      <c r="K30" s="54"/>
      <c r="L30" s="54"/>
      <c r="M30" s="56"/>
      <c r="N30" s="54"/>
      <c r="O30" s="56"/>
      <c r="P30" s="54"/>
      <c r="Q30" s="56"/>
      <c r="R30" s="54"/>
      <c r="S30" s="56"/>
      <c r="T30" s="54"/>
      <c r="U30" s="56"/>
      <c r="V30" s="54"/>
      <c r="W30" s="56"/>
      <c r="X30" s="54"/>
      <c r="Y30" s="56"/>
      <c r="Z30" s="54"/>
      <c r="AA30" s="56"/>
      <c r="AB30" s="54"/>
      <c r="AC30" s="56"/>
      <c r="AD30" s="54"/>
      <c r="AE30" s="56"/>
      <c r="AF30" s="54"/>
      <c r="AG30" s="40"/>
      <c r="AH30" s="38"/>
      <c r="AI30" s="38"/>
      <c r="AJ30" s="48"/>
      <c r="AK30" s="47"/>
      <c r="AL30" s="47"/>
      <c r="AM30" s="47"/>
      <c r="AN30" s="47"/>
      <c r="AO30" s="35"/>
      <c r="AP30" s="47"/>
      <c r="AQ30" s="48"/>
      <c r="AR30" s="40"/>
      <c r="AS30" s="38"/>
      <c r="AT30" s="47"/>
      <c r="AU30" s="47"/>
      <c r="AV30" s="47"/>
      <c r="AW30" s="47"/>
      <c r="AX30" s="47"/>
      <c r="AY30" s="47"/>
      <c r="AZ30" s="47"/>
      <c r="BA30" s="35"/>
      <c r="BB30" s="48"/>
      <c r="BC30" s="35"/>
      <c r="BD30" s="40"/>
      <c r="BE30" s="38"/>
      <c r="BF30" s="47"/>
      <c r="BG30" s="47"/>
      <c r="BH30" s="47"/>
      <c r="BI30" s="47"/>
      <c r="BJ30" s="47"/>
      <c r="BK30" s="47"/>
      <c r="BL30" s="47"/>
      <c r="BM30" s="35"/>
      <c r="BN30" s="48"/>
      <c r="BO30" s="40"/>
      <c r="BP30" s="40"/>
      <c r="BQ30" s="40"/>
      <c r="BR30" s="40"/>
      <c r="BS30" s="40"/>
      <c r="BT30" s="40"/>
      <c r="BU30" s="40"/>
      <c r="BV30" s="40"/>
    </row>
    <row r="31" spans="1:74" ht="12.75">
      <c r="A31" s="55"/>
      <c r="B31" s="54"/>
      <c r="C31" s="56"/>
      <c r="D31" s="54"/>
      <c r="E31" s="56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</row>
    <row r="32" spans="1:32" ht="12.75">
      <c r="A32" s="60"/>
      <c r="B32" s="54"/>
      <c r="C32" s="56"/>
      <c r="D32" s="54"/>
      <c r="E32" s="56"/>
      <c r="F32" s="54"/>
      <c r="G32" s="56"/>
      <c r="H32" s="54"/>
      <c r="I32" s="54"/>
      <c r="J32" s="56"/>
      <c r="K32" s="54"/>
      <c r="L32" s="54"/>
      <c r="M32" s="56"/>
      <c r="N32" s="54"/>
      <c r="O32" s="56"/>
      <c r="P32" s="54"/>
      <c r="Q32" s="56"/>
      <c r="R32" s="54"/>
      <c r="S32" s="56"/>
      <c r="T32" s="54"/>
      <c r="U32" s="56"/>
      <c r="V32" s="54"/>
      <c r="W32" s="56"/>
      <c r="X32" s="54"/>
      <c r="Y32" s="56"/>
      <c r="Z32" s="54"/>
      <c r="AA32" s="56"/>
      <c r="AB32" s="54"/>
      <c r="AC32" s="56"/>
      <c r="AD32" s="54"/>
      <c r="AE32" s="56"/>
      <c r="AF32" s="54"/>
    </row>
    <row r="33" spans="1:32" ht="12.75">
      <c r="A33" s="60"/>
      <c r="B33" s="54"/>
      <c r="C33" s="56"/>
      <c r="D33" s="54"/>
      <c r="E33" s="56"/>
      <c r="F33" s="54"/>
      <c r="G33" s="56"/>
      <c r="H33" s="54"/>
      <c r="I33" s="54"/>
      <c r="J33" s="56"/>
      <c r="K33" s="54"/>
      <c r="L33" s="54"/>
      <c r="M33" s="56"/>
      <c r="N33" s="54"/>
      <c r="O33" s="56"/>
      <c r="P33" s="54"/>
      <c r="Q33" s="56"/>
      <c r="R33" s="54"/>
      <c r="S33" s="56"/>
      <c r="T33" s="54"/>
      <c r="U33" s="56"/>
      <c r="V33" s="54"/>
      <c r="W33" s="56"/>
      <c r="X33" s="54"/>
      <c r="Y33" s="56"/>
      <c r="Z33" s="54"/>
      <c r="AA33" s="56"/>
      <c r="AB33" s="54"/>
      <c r="AC33" s="56"/>
      <c r="AD33" s="54"/>
      <c r="AE33" s="56"/>
      <c r="AF33" s="54"/>
    </row>
    <row r="34" spans="1:32" ht="12.75">
      <c r="A34" s="60"/>
      <c r="B34" s="54"/>
      <c r="C34" s="56"/>
      <c r="D34" s="54"/>
      <c r="E34" s="56"/>
      <c r="F34" s="54"/>
      <c r="G34" s="56"/>
      <c r="H34" s="54"/>
      <c r="I34" s="54"/>
      <c r="J34" s="56"/>
      <c r="K34" s="54"/>
      <c r="L34" s="54"/>
      <c r="M34" s="56"/>
      <c r="N34" s="54"/>
      <c r="O34" s="56"/>
      <c r="P34" s="54"/>
      <c r="Q34" s="56"/>
      <c r="R34" s="54"/>
      <c r="S34" s="56"/>
      <c r="T34" s="54"/>
      <c r="U34" s="56"/>
      <c r="V34" s="54"/>
      <c r="W34" s="56"/>
      <c r="X34" s="54"/>
      <c r="Y34" s="56"/>
      <c r="Z34" s="54"/>
      <c r="AA34" s="56"/>
      <c r="AB34" s="54"/>
      <c r="AC34" s="56"/>
      <c r="AD34" s="54"/>
      <c r="AE34" s="56"/>
      <c r="AF34" s="54"/>
    </row>
    <row r="35" spans="1:32" ht="12.75">
      <c r="A35" s="60"/>
      <c r="B35" s="54"/>
      <c r="C35" s="56"/>
      <c r="D35" s="54"/>
      <c r="E35" s="56"/>
      <c r="F35" s="54"/>
      <c r="G35" s="56"/>
      <c r="H35" s="54"/>
      <c r="I35" s="54"/>
      <c r="J35" s="56"/>
      <c r="K35" s="54"/>
      <c r="L35" s="54"/>
      <c r="M35" s="56"/>
      <c r="N35" s="54"/>
      <c r="O35" s="56"/>
      <c r="P35" s="54"/>
      <c r="Q35" s="56"/>
      <c r="R35" s="54"/>
      <c r="S35" s="56"/>
      <c r="T35" s="54"/>
      <c r="U35" s="56"/>
      <c r="V35" s="54"/>
      <c r="W35" s="56"/>
      <c r="X35" s="54"/>
      <c r="Y35" s="56"/>
      <c r="Z35" s="54"/>
      <c r="AA35" s="56"/>
      <c r="AB35" s="54"/>
      <c r="AC35" s="56"/>
      <c r="AD35" s="54"/>
      <c r="AE35" s="56"/>
      <c r="AF35" s="54"/>
    </row>
    <row r="36" spans="1:32" ht="12.75">
      <c r="A36" s="60"/>
      <c r="B36" s="54"/>
      <c r="C36" s="56"/>
      <c r="D36" s="54"/>
      <c r="E36" s="56"/>
      <c r="F36" s="54"/>
      <c r="G36" s="56"/>
      <c r="H36" s="54"/>
      <c r="I36" s="54"/>
      <c r="J36" s="56"/>
      <c r="K36" s="54"/>
      <c r="L36" s="54"/>
      <c r="M36" s="56"/>
      <c r="N36" s="54"/>
      <c r="O36" s="56"/>
      <c r="P36" s="54"/>
      <c r="Q36" s="56"/>
      <c r="R36" s="54"/>
      <c r="S36" s="56"/>
      <c r="T36" s="54"/>
      <c r="U36" s="56"/>
      <c r="V36" s="54"/>
      <c r="W36" s="56"/>
      <c r="X36" s="54"/>
      <c r="Y36" s="56"/>
      <c r="Z36" s="54"/>
      <c r="AA36" s="56"/>
      <c r="AB36" s="54"/>
      <c r="AC36" s="56"/>
      <c r="AD36" s="54"/>
      <c r="AE36" s="56"/>
      <c r="AF36" s="54"/>
    </row>
    <row r="37" spans="1:32" ht="13.5" thickBot="1">
      <c r="A37" s="9"/>
      <c r="B37" s="10"/>
      <c r="C37" s="11"/>
      <c r="D37" s="10"/>
      <c r="E37" s="11"/>
      <c r="F37" s="10"/>
      <c r="G37" s="11"/>
      <c r="H37" s="10"/>
      <c r="I37" s="10"/>
      <c r="J37" s="11"/>
      <c r="K37" s="10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11"/>
      <c r="AF37" s="10"/>
    </row>
    <row r="38" ht="13.5" thickBot="1"/>
    <row r="39" spans="1:12" ht="13.5" thickBot="1">
      <c r="A39" s="30" t="s">
        <v>8</v>
      </c>
      <c r="B39" s="115" t="s">
        <v>40</v>
      </c>
      <c r="C39" s="116"/>
      <c r="L39" s="1" t="s">
        <v>87</v>
      </c>
    </row>
    <row r="40" spans="1:18" ht="12.75">
      <c r="A40" s="32" t="s">
        <v>75</v>
      </c>
      <c r="B40" s="26" t="s">
        <v>75</v>
      </c>
      <c r="C40" s="27"/>
      <c r="L40" t="s">
        <v>88</v>
      </c>
      <c r="N40" s="63">
        <v>43.30257</v>
      </c>
      <c r="P40" t="s">
        <v>90</v>
      </c>
      <c r="R40" s="63">
        <v>43.29878</v>
      </c>
    </row>
    <row r="41" spans="1:18" ht="12.75">
      <c r="A41" s="32" t="s">
        <v>75</v>
      </c>
      <c r="B41" s="26" t="s">
        <v>75</v>
      </c>
      <c r="C41" s="27"/>
      <c r="L41" t="s">
        <v>89</v>
      </c>
      <c r="N41" s="63">
        <v>-124.10127</v>
      </c>
      <c r="P41" t="s">
        <v>91</v>
      </c>
      <c r="R41" s="63">
        <v>-124.10033</v>
      </c>
    </row>
    <row r="42" spans="1:3" ht="13.5" thickBot="1">
      <c r="A42" s="51" t="s">
        <v>75</v>
      </c>
      <c r="B42" s="28" t="s">
        <v>75</v>
      </c>
      <c r="C42" s="29"/>
    </row>
    <row r="44" spans="1:10" ht="13.5" thickBot="1">
      <c r="A44" s="31" t="s">
        <v>41</v>
      </c>
      <c r="C44" s="117" t="s">
        <v>48</v>
      </c>
      <c r="D44" s="117"/>
      <c r="J44" s="31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s="1" t="s">
        <v>60</v>
      </c>
      <c r="B52" s="1" t="s">
        <v>37</v>
      </c>
    </row>
    <row r="53" spans="1:2" ht="12.75">
      <c r="A53" s="33" t="s">
        <v>75</v>
      </c>
      <c r="B53" t="s">
        <v>75</v>
      </c>
    </row>
    <row r="54" ht="12.75">
      <c r="A54" s="33"/>
    </row>
  </sheetData>
  <mergeCells count="22">
    <mergeCell ref="AH2:AI2"/>
    <mergeCell ref="AC15:AE15"/>
    <mergeCell ref="AB14:AE14"/>
    <mergeCell ref="N15:Q15"/>
    <mergeCell ref="L14:Q14"/>
    <mergeCell ref="R15:U15"/>
    <mergeCell ref="L15:M15"/>
    <mergeCell ref="V15:AA15"/>
    <mergeCell ref="R14:AA14"/>
    <mergeCell ref="R2:S2"/>
    <mergeCell ref="R3:S3"/>
    <mergeCell ref="C15:E15"/>
    <mergeCell ref="F15:H15"/>
    <mergeCell ref="G3:H3"/>
    <mergeCell ref="I15:J15"/>
    <mergeCell ref="G4:H4"/>
    <mergeCell ref="B10:V10"/>
    <mergeCell ref="B39:C39"/>
    <mergeCell ref="C44:D44"/>
    <mergeCell ref="P2:Q2"/>
    <mergeCell ref="F1:M1"/>
    <mergeCell ref="I3:L3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8"/>
  <sheetViews>
    <sheetView tabSelected="1" workbookViewId="0" topLeftCell="AD1">
      <selection activeCell="AH4" sqref="AH4:AH5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1" max="11" width="7.28125" style="0" bestFit="1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4.140625" style="0" bestFit="1" customWidth="1"/>
    <col min="35" max="35" width="9.7109375" style="0" bestFit="1" customWidth="1"/>
    <col min="44" max="44" width="11.00390625" style="0" bestFit="1" customWidth="1"/>
    <col min="56" max="56" width="11.00390625" style="0" bestFit="1" customWidth="1"/>
  </cols>
  <sheetData>
    <row r="1" spans="6:13" ht="16.5" thickBot="1">
      <c r="F1" s="131" t="s">
        <v>99</v>
      </c>
      <c r="G1" s="131"/>
      <c r="H1" s="131"/>
      <c r="I1" s="131"/>
      <c r="J1" s="131"/>
      <c r="K1" s="131"/>
      <c r="L1" s="131"/>
      <c r="M1" s="131"/>
    </row>
    <row r="2" spans="1:40" ht="13.5" thickBot="1">
      <c r="A2" s="12" t="s">
        <v>83</v>
      </c>
      <c r="P2" s="118" t="s">
        <v>1</v>
      </c>
      <c r="Q2" s="118"/>
      <c r="R2" s="130" t="s">
        <v>30</v>
      </c>
      <c r="S2" s="130"/>
      <c r="AH2" s="125" t="s">
        <v>70</v>
      </c>
      <c r="AI2" s="126"/>
      <c r="AM2" s="125" t="s">
        <v>70</v>
      </c>
      <c r="AN2" s="126"/>
    </row>
    <row r="3" spans="1:40" ht="13.5" thickBot="1">
      <c r="A3" s="1" t="s">
        <v>100</v>
      </c>
      <c r="G3" s="118" t="s">
        <v>0</v>
      </c>
      <c r="H3" s="118"/>
      <c r="I3" s="119" t="s">
        <v>94</v>
      </c>
      <c r="J3" s="119"/>
      <c r="K3" s="119"/>
      <c r="L3" s="119"/>
      <c r="P3" s="1" t="s">
        <v>2</v>
      </c>
      <c r="R3" s="120" t="s">
        <v>101</v>
      </c>
      <c r="S3" s="120"/>
      <c r="AH3" s="71" t="s">
        <v>68</v>
      </c>
      <c r="AI3" s="37" t="s">
        <v>77</v>
      </c>
      <c r="AJ3" t="s">
        <v>80</v>
      </c>
      <c r="AL3" s="3" t="s">
        <v>120</v>
      </c>
      <c r="AM3" s="71" t="s">
        <v>68</v>
      </c>
      <c r="AN3" s="37" t="s">
        <v>77</v>
      </c>
    </row>
    <row r="4" spans="1:40" ht="13.5" thickBot="1">
      <c r="A4" s="12" t="s">
        <v>84</v>
      </c>
      <c r="C4" s="64" t="s">
        <v>114</v>
      </c>
      <c r="G4" s="118" t="s">
        <v>78</v>
      </c>
      <c r="H4" s="118"/>
      <c r="I4">
        <f>I5*1.61</f>
        <v>0.4669</v>
      </c>
      <c r="J4" t="s">
        <v>76</v>
      </c>
      <c r="K4">
        <f>I5*5280</f>
        <v>1531.1999999999998</v>
      </c>
      <c r="L4" t="s">
        <v>102</v>
      </c>
      <c r="P4" s="1" t="s">
        <v>3</v>
      </c>
      <c r="AG4" s="36" t="s">
        <v>103</v>
      </c>
      <c r="AH4" s="72">
        <f>SUM(AO16:AO39)</f>
        <v>2.0353982300884956</v>
      </c>
      <c r="AI4" s="73">
        <f>SUM(AQ16:AQ39)</f>
        <v>4.330634532103182</v>
      </c>
      <c r="AJ4">
        <f>SUM(AR16:AR39)</f>
        <v>7.538511963290723</v>
      </c>
      <c r="AL4" s="36" t="s">
        <v>103</v>
      </c>
      <c r="AM4" s="147">
        <f>SUM(AO40:AO58)</f>
        <v>1.9008264462809916</v>
      </c>
      <c r="AN4" s="148">
        <f>SUM(AQ40:AQ58)</f>
        <v>4.044311587831897</v>
      </c>
    </row>
    <row r="5" spans="1:40" ht="13.5" thickBot="1">
      <c r="A5" s="12" t="s">
        <v>34</v>
      </c>
      <c r="B5" t="s">
        <v>57</v>
      </c>
      <c r="I5">
        <v>0.29</v>
      </c>
      <c r="J5" t="s">
        <v>79</v>
      </c>
      <c r="P5" s="1" t="s">
        <v>4</v>
      </c>
      <c r="Q5" s="74">
        <v>1</v>
      </c>
      <c r="R5" s="1" t="s">
        <v>5</v>
      </c>
      <c r="S5" s="74">
        <v>1</v>
      </c>
      <c r="T5" s="1" t="s">
        <v>6</v>
      </c>
      <c r="U5" s="74">
        <v>1</v>
      </c>
      <c r="AG5" s="26" t="s">
        <v>104</v>
      </c>
      <c r="AH5" s="75">
        <f>SUM(BA16:BA34)</f>
        <v>0</v>
      </c>
      <c r="AI5" s="76">
        <f>SUM(BC16:BC34)</f>
        <v>0</v>
      </c>
      <c r="AJ5">
        <f>SUM(BD16:BD34)</f>
        <v>0</v>
      </c>
      <c r="AL5" s="26" t="s">
        <v>104</v>
      </c>
      <c r="AM5" s="147">
        <f>SUM(BA41:BA59)</f>
        <v>0</v>
      </c>
      <c r="AN5" s="148">
        <f>SUM(BC41:BC59)</f>
        <v>0</v>
      </c>
    </row>
    <row r="6" spans="1:40" ht="13.5" thickBot="1">
      <c r="A6" s="12" t="s">
        <v>35</v>
      </c>
      <c r="B6" t="s">
        <v>92</v>
      </c>
      <c r="F6" s="1" t="s">
        <v>105</v>
      </c>
      <c r="H6" s="1" t="s">
        <v>106</v>
      </c>
      <c r="J6" s="1" t="s">
        <v>107</v>
      </c>
      <c r="L6" s="1" t="s">
        <v>108</v>
      </c>
      <c r="AG6" s="28" t="s">
        <v>109</v>
      </c>
      <c r="AH6" s="77">
        <f>SUM(AH4:AH5)</f>
        <v>2.0353982300884956</v>
      </c>
      <c r="AI6" s="78">
        <f>SUM(AI4:AI5)</f>
        <v>4.330634532103182</v>
      </c>
      <c r="AJ6">
        <f>SUM(AJ4:AJ5)</f>
        <v>7.538511963290723</v>
      </c>
      <c r="AL6" s="28" t="s">
        <v>121</v>
      </c>
      <c r="AM6" s="149">
        <f>SUM(AM4:AM5)</f>
        <v>1.9008264462809916</v>
      </c>
      <c r="AN6" s="150">
        <f>SUM(BO40:BO58)</f>
        <v>4.044311587831897</v>
      </c>
    </row>
    <row r="7" spans="1:13" ht="12.75">
      <c r="A7" s="12" t="s">
        <v>36</v>
      </c>
      <c r="B7" t="s">
        <v>110</v>
      </c>
      <c r="J7" s="132"/>
      <c r="K7" s="132"/>
      <c r="L7" s="132"/>
      <c r="M7" s="132"/>
    </row>
    <row r="8" ht="12.75">
      <c r="A8" s="13"/>
    </row>
    <row r="9" spans="1:31" ht="12.75" customHeight="1">
      <c r="A9" s="12" t="s">
        <v>7</v>
      </c>
      <c r="C9" s="134" t="s">
        <v>98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70"/>
      <c r="Y9" s="70"/>
      <c r="Z9" s="70"/>
      <c r="AA9" s="70"/>
      <c r="AB9" s="70"/>
      <c r="AC9" s="70"/>
      <c r="AD9" s="70"/>
      <c r="AE9" s="70"/>
    </row>
    <row r="10" spans="2:31" ht="12.75">
      <c r="B10" s="69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70"/>
      <c r="Y10" s="70"/>
      <c r="Z10" s="70"/>
      <c r="AA10" s="70"/>
      <c r="AB10" s="70"/>
      <c r="AC10" s="70"/>
      <c r="AD10" s="70"/>
      <c r="AE10" s="70"/>
    </row>
    <row r="11" spans="3:31" ht="12.75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3:31" ht="13.5" thickBot="1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2" ht="13.5" thickBot="1">
      <c r="A13" s="5"/>
      <c r="B13" s="2"/>
      <c r="C13" s="6"/>
      <c r="D13" s="6"/>
      <c r="E13" s="7"/>
      <c r="F13" s="5"/>
      <c r="G13" s="6"/>
      <c r="H13" s="6"/>
      <c r="I13" s="5"/>
      <c r="J13" s="7"/>
      <c r="K13" s="7"/>
      <c r="L13" s="127" t="s">
        <v>24</v>
      </c>
      <c r="M13" s="128"/>
      <c r="N13" s="128"/>
      <c r="O13" s="128"/>
      <c r="P13" s="128"/>
      <c r="Q13" s="129"/>
      <c r="R13" s="127" t="s">
        <v>30</v>
      </c>
      <c r="S13" s="128"/>
      <c r="T13" s="128"/>
      <c r="U13" s="128"/>
      <c r="V13" s="128"/>
      <c r="W13" s="128"/>
      <c r="X13" s="128"/>
      <c r="Y13" s="128"/>
      <c r="Z13" s="128"/>
      <c r="AA13" s="129"/>
      <c r="AB13" s="127" t="s">
        <v>31</v>
      </c>
      <c r="AC13" s="128"/>
      <c r="AD13" s="128"/>
      <c r="AE13" s="129"/>
      <c r="AF13" s="2" t="s">
        <v>32</v>
      </c>
    </row>
    <row r="14" spans="1:67" ht="13.5" thickBot="1">
      <c r="A14" s="8" t="s">
        <v>8</v>
      </c>
      <c r="B14" s="4" t="s">
        <v>10</v>
      </c>
      <c r="C14" s="133" t="s">
        <v>33</v>
      </c>
      <c r="D14" s="117"/>
      <c r="E14" s="121"/>
      <c r="F14" s="122" t="s">
        <v>15</v>
      </c>
      <c r="G14" s="117"/>
      <c r="H14" s="117"/>
      <c r="I14" s="122" t="s">
        <v>37</v>
      </c>
      <c r="J14" s="121"/>
      <c r="K14" s="80" t="s">
        <v>17</v>
      </c>
      <c r="L14" s="127" t="s">
        <v>18</v>
      </c>
      <c r="M14" s="129"/>
      <c r="N14" s="127" t="s">
        <v>21</v>
      </c>
      <c r="O14" s="128"/>
      <c r="P14" s="128"/>
      <c r="Q14" s="129"/>
      <c r="R14" s="127" t="s">
        <v>18</v>
      </c>
      <c r="S14" s="128"/>
      <c r="T14" s="128"/>
      <c r="U14" s="129"/>
      <c r="V14" s="127" t="s">
        <v>21</v>
      </c>
      <c r="W14" s="128"/>
      <c r="X14" s="128"/>
      <c r="Y14" s="128"/>
      <c r="Z14" s="128"/>
      <c r="AA14" s="129"/>
      <c r="AB14" s="3" t="s">
        <v>18</v>
      </c>
      <c r="AC14" s="127" t="s">
        <v>21</v>
      </c>
      <c r="AD14" s="128"/>
      <c r="AE14" s="129"/>
      <c r="AF14" s="4"/>
      <c r="AH14" s="1" t="s">
        <v>111</v>
      </c>
      <c r="AT14" s="1" t="s">
        <v>112</v>
      </c>
      <c r="BF14" s="1" t="s">
        <v>113</v>
      </c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 thickBot="1">
      <c r="A15" s="8" t="s">
        <v>9</v>
      </c>
      <c r="B15" s="3" t="s">
        <v>11</v>
      </c>
      <c r="C15" s="68" t="s">
        <v>12</v>
      </c>
      <c r="D15" s="67" t="s">
        <v>13</v>
      </c>
      <c r="E15" s="67" t="s">
        <v>14</v>
      </c>
      <c r="F15" s="66" t="s">
        <v>4</v>
      </c>
      <c r="G15" s="67" t="s">
        <v>5</v>
      </c>
      <c r="H15" s="68" t="s">
        <v>16</v>
      </c>
      <c r="I15" s="24" t="s">
        <v>38</v>
      </c>
      <c r="J15" s="68" t="s">
        <v>39</v>
      </c>
      <c r="K15" s="80"/>
      <c r="L15" s="14" t="s">
        <v>19</v>
      </c>
      <c r="M15" s="15" t="s">
        <v>20</v>
      </c>
      <c r="N15" s="14" t="s">
        <v>22</v>
      </c>
      <c r="O15" s="16" t="s">
        <v>13</v>
      </c>
      <c r="P15" s="16" t="s">
        <v>20</v>
      </c>
      <c r="Q15" s="15" t="s">
        <v>23</v>
      </c>
      <c r="R15" s="18" t="s">
        <v>25</v>
      </c>
      <c r="S15" s="19" t="s">
        <v>26</v>
      </c>
      <c r="T15" s="19" t="s">
        <v>27</v>
      </c>
      <c r="U15" s="81" t="s">
        <v>20</v>
      </c>
      <c r="V15" s="20" t="s">
        <v>22</v>
      </c>
      <c r="W15" s="21" t="s">
        <v>13</v>
      </c>
      <c r="X15" s="21" t="s">
        <v>20</v>
      </c>
      <c r="Y15" s="21" t="s">
        <v>23</v>
      </c>
      <c r="Z15" s="21" t="s">
        <v>28</v>
      </c>
      <c r="AA15" s="22" t="s">
        <v>29</v>
      </c>
      <c r="AB15" s="23" t="s">
        <v>19</v>
      </c>
      <c r="AC15" s="20" t="s">
        <v>22</v>
      </c>
      <c r="AD15" s="21" t="s">
        <v>13</v>
      </c>
      <c r="AE15" s="22" t="s">
        <v>23</v>
      </c>
      <c r="AF15" s="4"/>
      <c r="AH15" s="82" t="s">
        <v>61</v>
      </c>
      <c r="AI15" s="83" t="s">
        <v>62</v>
      </c>
      <c r="AJ15" s="83" t="s">
        <v>63</v>
      </c>
      <c r="AK15" s="83" t="s">
        <v>64</v>
      </c>
      <c r="AL15" s="83" t="s">
        <v>65</v>
      </c>
      <c r="AM15" s="83" t="s">
        <v>66</v>
      </c>
      <c r="AN15" s="83" t="s">
        <v>67</v>
      </c>
      <c r="AO15" s="83" t="s">
        <v>68</v>
      </c>
      <c r="AP15" s="83" t="s">
        <v>76</v>
      </c>
      <c r="AQ15" s="83" t="s">
        <v>77</v>
      </c>
      <c r="AR15" s="84" t="s">
        <v>80</v>
      </c>
      <c r="AT15" s="82" t="s">
        <v>61</v>
      </c>
      <c r="AU15" s="83" t="s">
        <v>62</v>
      </c>
      <c r="AV15" s="83" t="s">
        <v>63</v>
      </c>
      <c r="AW15" s="83" t="s">
        <v>64</v>
      </c>
      <c r="AX15" s="83" t="s">
        <v>65</v>
      </c>
      <c r="AY15" s="83" t="s">
        <v>66</v>
      </c>
      <c r="AZ15" s="83" t="s">
        <v>67</v>
      </c>
      <c r="BA15" s="83" t="s">
        <v>68</v>
      </c>
      <c r="BB15" s="83" t="s">
        <v>76</v>
      </c>
      <c r="BC15" s="83" t="s">
        <v>77</v>
      </c>
      <c r="BD15" s="84" t="s">
        <v>80</v>
      </c>
      <c r="BF15" s="3" t="s">
        <v>61</v>
      </c>
      <c r="BG15" s="3" t="s">
        <v>62</v>
      </c>
      <c r="BH15" s="3" t="s">
        <v>63</v>
      </c>
      <c r="BI15" s="3" t="s">
        <v>64</v>
      </c>
      <c r="BJ15" s="3" t="s">
        <v>65</v>
      </c>
      <c r="BK15" s="3" t="s">
        <v>66</v>
      </c>
      <c r="BL15" s="3" t="s">
        <v>67</v>
      </c>
      <c r="BM15" s="3" t="s">
        <v>68</v>
      </c>
      <c r="BN15" s="3" t="s">
        <v>76</v>
      </c>
      <c r="BO15" s="3" t="s">
        <v>77</v>
      </c>
    </row>
    <row r="16" spans="1:67" ht="12.75">
      <c r="A16" s="52">
        <v>39027</v>
      </c>
      <c r="B16" s="85">
        <v>69</v>
      </c>
      <c r="C16" s="86" t="s">
        <v>115</v>
      </c>
      <c r="D16" s="85" t="s">
        <v>116</v>
      </c>
      <c r="E16" s="86">
        <v>1</v>
      </c>
      <c r="F16" s="85">
        <v>16</v>
      </c>
      <c r="G16" s="86" t="s">
        <v>81</v>
      </c>
      <c r="H16" s="85" t="s">
        <v>81</v>
      </c>
      <c r="I16" s="53" t="s">
        <v>81</v>
      </c>
      <c r="J16" s="90" t="s">
        <v>81</v>
      </c>
      <c r="K16" s="87">
        <v>2</v>
      </c>
      <c r="L16" s="53">
        <v>5</v>
      </c>
      <c r="M16" s="87" t="s">
        <v>81</v>
      </c>
      <c r="N16" s="53" t="s">
        <v>81</v>
      </c>
      <c r="O16" s="87" t="s">
        <v>81</v>
      </c>
      <c r="P16" s="53" t="s">
        <v>81</v>
      </c>
      <c r="Q16" s="87" t="s">
        <v>81</v>
      </c>
      <c r="R16" s="53" t="s">
        <v>81</v>
      </c>
      <c r="S16" s="87" t="s">
        <v>81</v>
      </c>
      <c r="T16" s="53" t="s">
        <v>81</v>
      </c>
      <c r="U16" s="87" t="s">
        <v>81</v>
      </c>
      <c r="V16" s="53" t="s">
        <v>81</v>
      </c>
      <c r="W16" s="87" t="s">
        <v>81</v>
      </c>
      <c r="X16" s="53" t="s">
        <v>81</v>
      </c>
      <c r="Y16" s="87" t="s">
        <v>81</v>
      </c>
      <c r="Z16" s="53" t="s">
        <v>81</v>
      </c>
      <c r="AA16" s="87" t="s">
        <v>81</v>
      </c>
      <c r="AB16" s="53" t="s">
        <v>81</v>
      </c>
      <c r="AC16" s="87" t="s">
        <v>81</v>
      </c>
      <c r="AD16" s="53" t="s">
        <v>81</v>
      </c>
      <c r="AE16" s="87" t="s">
        <v>81</v>
      </c>
      <c r="AF16" s="53" t="s">
        <v>81</v>
      </c>
      <c r="AH16" s="88">
        <v>1</v>
      </c>
      <c r="AI16" s="88">
        <f>SUM(R16:T16)</f>
        <v>0</v>
      </c>
      <c r="AJ16" s="88">
        <f>SUM(R17:T17)</f>
        <v>0</v>
      </c>
      <c r="AK16" s="88">
        <f>SUM(AI16:AJ16)</f>
        <v>0</v>
      </c>
      <c r="AL16" s="88">
        <f>AK16/2</f>
        <v>0</v>
      </c>
      <c r="AM16" s="88"/>
      <c r="AN16" s="88">
        <v>11.3</v>
      </c>
      <c r="AO16" s="88">
        <f>(AL16*AM16)/AN16</f>
        <v>0</v>
      </c>
      <c r="AP16" s="88">
        <v>0.47</v>
      </c>
      <c r="AQ16" s="88">
        <f>AO16/AP16</f>
        <v>0</v>
      </c>
      <c r="AR16" s="88">
        <f>+AO16/0.27</f>
        <v>0</v>
      </c>
      <c r="AT16" s="88">
        <v>1</v>
      </c>
      <c r="AU16" s="88">
        <f aca="true" t="shared" si="0" ref="AU16:AU34">SUM(U16)</f>
        <v>0</v>
      </c>
      <c r="AV16" s="88">
        <f aca="true" t="shared" si="1" ref="AV16:AV34">SUM(U17)</f>
        <v>0</v>
      </c>
      <c r="AW16" s="89">
        <f>SUM(AU16:AV16)</f>
        <v>0</v>
      </c>
      <c r="AX16" s="88">
        <f>AW16/2</f>
        <v>0</v>
      </c>
      <c r="AY16" s="88"/>
      <c r="AZ16" s="88">
        <v>11.3</v>
      </c>
      <c r="BA16" s="88">
        <f>(AX16*AY16)/AZ16</f>
        <v>0</v>
      </c>
      <c r="BB16" s="88">
        <v>0.47</v>
      </c>
      <c r="BC16" s="88">
        <f>BA16/BB16</f>
        <v>0</v>
      </c>
      <c r="BD16" s="88">
        <f>+BA16/0.27</f>
        <v>0</v>
      </c>
      <c r="BF16" s="88">
        <v>1</v>
      </c>
      <c r="BG16" s="88">
        <f aca="true" t="shared" si="2" ref="BG16:BG34">SUM(R16:U16)</f>
        <v>0</v>
      </c>
      <c r="BH16" s="88">
        <f aca="true" t="shared" si="3" ref="BH16:BH34">SUM(R17:U17)</f>
        <v>0</v>
      </c>
      <c r="BI16" s="88">
        <f>SUM(BG16:BH16)</f>
        <v>0</v>
      </c>
      <c r="BJ16" s="88">
        <f>BI16/2</f>
        <v>0</v>
      </c>
      <c r="BK16" s="88"/>
      <c r="BL16" s="88">
        <v>11.3</v>
      </c>
      <c r="BM16" s="88">
        <f>(BJ16*BK16)/BL16</f>
        <v>0</v>
      </c>
      <c r="BN16" s="88">
        <v>0.47</v>
      </c>
      <c r="BO16" s="88">
        <f>BM16/BN16</f>
        <v>0</v>
      </c>
    </row>
    <row r="17" spans="1:67" ht="12.75">
      <c r="A17" s="55">
        <v>39031</v>
      </c>
      <c r="B17" s="54">
        <v>69</v>
      </c>
      <c r="C17" s="56" t="s">
        <v>95</v>
      </c>
      <c r="D17" s="54" t="s">
        <v>22</v>
      </c>
      <c r="E17" s="56">
        <v>1</v>
      </c>
      <c r="F17" s="85">
        <v>13</v>
      </c>
      <c r="G17" s="85" t="s">
        <v>81</v>
      </c>
      <c r="H17" s="85" t="s">
        <v>81</v>
      </c>
      <c r="I17" s="85" t="s">
        <v>81</v>
      </c>
      <c r="J17" s="91" t="s">
        <v>81</v>
      </c>
      <c r="K17" s="86">
        <v>0</v>
      </c>
      <c r="L17" s="85">
        <v>1</v>
      </c>
      <c r="M17" s="86" t="s">
        <v>81</v>
      </c>
      <c r="N17" s="85" t="s">
        <v>81</v>
      </c>
      <c r="O17" s="86" t="s">
        <v>81</v>
      </c>
      <c r="P17" s="85" t="s">
        <v>81</v>
      </c>
      <c r="Q17" s="86" t="s">
        <v>81</v>
      </c>
      <c r="R17" s="85" t="s">
        <v>81</v>
      </c>
      <c r="S17" s="86" t="s">
        <v>81</v>
      </c>
      <c r="T17" s="85" t="s">
        <v>81</v>
      </c>
      <c r="U17" s="86" t="s">
        <v>81</v>
      </c>
      <c r="V17" s="85" t="s">
        <v>81</v>
      </c>
      <c r="W17" s="86" t="s">
        <v>81</v>
      </c>
      <c r="X17" s="85" t="s">
        <v>81</v>
      </c>
      <c r="Y17" s="86" t="s">
        <v>81</v>
      </c>
      <c r="Z17" s="85" t="s">
        <v>81</v>
      </c>
      <c r="AA17" s="86" t="s">
        <v>81</v>
      </c>
      <c r="AB17" s="85" t="s">
        <v>81</v>
      </c>
      <c r="AC17" s="86" t="s">
        <v>81</v>
      </c>
      <c r="AD17" s="85" t="s">
        <v>81</v>
      </c>
      <c r="AE17" s="86" t="s">
        <v>81</v>
      </c>
      <c r="AF17" s="85" t="s">
        <v>81</v>
      </c>
      <c r="AH17" s="92">
        <v>2</v>
      </c>
      <c r="AI17" s="92">
        <f aca="true" t="shared" si="4" ref="AI17:AI34">SUM(R17:T17)</f>
        <v>0</v>
      </c>
      <c r="AJ17" s="92">
        <f aca="true" t="shared" si="5" ref="AJ17:AJ34">SUM(R18:T18)</f>
        <v>0</v>
      </c>
      <c r="AK17" s="92">
        <f aca="true" t="shared" si="6" ref="AK17:AK34">SUM(AI17:AJ17)</f>
        <v>0</v>
      </c>
      <c r="AL17" s="92">
        <f aca="true" t="shared" si="7" ref="AL17:AL34">AK17/2</f>
        <v>0</v>
      </c>
      <c r="AM17" s="92">
        <v>4</v>
      </c>
      <c r="AN17" s="92">
        <v>11.3</v>
      </c>
      <c r="AO17" s="92">
        <f aca="true" t="shared" si="8" ref="AO17:AO34">(AL17*AM17)/AN17</f>
        <v>0</v>
      </c>
      <c r="AP17" s="88">
        <v>0.47</v>
      </c>
      <c r="AQ17" s="92">
        <f aca="true" t="shared" si="9" ref="AQ17:AQ34">AO17/AP17</f>
        <v>0</v>
      </c>
      <c r="AR17" s="92">
        <f aca="true" t="shared" si="10" ref="AR17:AR34">+AO17/0.27</f>
        <v>0</v>
      </c>
      <c r="AT17" s="92">
        <v>2</v>
      </c>
      <c r="AU17" s="92">
        <f t="shared" si="0"/>
        <v>0</v>
      </c>
      <c r="AV17" s="92">
        <f t="shared" si="1"/>
        <v>0</v>
      </c>
      <c r="AW17" s="93">
        <f aca="true" t="shared" si="11" ref="AW17:AW34">SUM(AU17:AV17)</f>
        <v>0</v>
      </c>
      <c r="AX17" s="94">
        <f aca="true" t="shared" si="12" ref="AX17:AX34">AW17/2</f>
        <v>0</v>
      </c>
      <c r="AY17" s="92">
        <v>4</v>
      </c>
      <c r="AZ17" s="92">
        <v>11.3</v>
      </c>
      <c r="BA17" s="94">
        <f aca="true" t="shared" si="13" ref="BA17:BA34">(AX17*AY17)/AZ17</f>
        <v>0</v>
      </c>
      <c r="BB17" s="88">
        <v>0.47</v>
      </c>
      <c r="BC17" s="92">
        <f aca="true" t="shared" si="14" ref="BC17:BC34">BA17/BB17</f>
        <v>0</v>
      </c>
      <c r="BD17" s="92">
        <f aca="true" t="shared" si="15" ref="BD17:BD34">+BA17/0.27</f>
        <v>0</v>
      </c>
      <c r="BF17" s="92">
        <v>2</v>
      </c>
      <c r="BG17" s="92">
        <f t="shared" si="2"/>
        <v>0</v>
      </c>
      <c r="BH17" s="92">
        <f t="shared" si="3"/>
        <v>0</v>
      </c>
      <c r="BI17" s="92">
        <f aca="true" t="shared" si="16" ref="BI17:BI34">SUM(BG17:BH17)</f>
        <v>0</v>
      </c>
      <c r="BJ17" s="92">
        <f aca="true" t="shared" si="17" ref="BJ17:BJ34">BI17/2</f>
        <v>0</v>
      </c>
      <c r="BK17" s="92">
        <v>4</v>
      </c>
      <c r="BL17" s="92">
        <v>11.3</v>
      </c>
      <c r="BM17" s="92">
        <f aca="true" t="shared" si="18" ref="BM17:BM34">(BJ17*BK17)/BL17</f>
        <v>0</v>
      </c>
      <c r="BN17" s="88">
        <v>0.47</v>
      </c>
      <c r="BO17" s="92">
        <f aca="true" t="shared" si="19" ref="BO17:BO34">BM17/BN17</f>
        <v>0</v>
      </c>
    </row>
    <row r="18" spans="1:67" ht="12.75">
      <c r="A18" s="55">
        <v>39038</v>
      </c>
      <c r="B18" s="54">
        <v>69</v>
      </c>
      <c r="C18" s="56" t="s">
        <v>95</v>
      </c>
      <c r="D18" s="54" t="s">
        <v>22</v>
      </c>
      <c r="E18" s="56">
        <v>1</v>
      </c>
      <c r="F18" s="85" t="s">
        <v>81</v>
      </c>
      <c r="G18" s="85" t="s">
        <v>81</v>
      </c>
      <c r="H18" s="85" t="s">
        <v>81</v>
      </c>
      <c r="I18" s="85" t="s">
        <v>81</v>
      </c>
      <c r="J18" s="91" t="s">
        <v>81</v>
      </c>
      <c r="K18" s="56">
        <v>0</v>
      </c>
      <c r="L18" s="85" t="s">
        <v>81</v>
      </c>
      <c r="M18" s="85" t="s">
        <v>81</v>
      </c>
      <c r="N18" s="85" t="s">
        <v>81</v>
      </c>
      <c r="O18" s="85" t="s">
        <v>81</v>
      </c>
      <c r="P18" s="85" t="s">
        <v>81</v>
      </c>
      <c r="Q18" s="85" t="s">
        <v>81</v>
      </c>
      <c r="R18" s="107" t="s">
        <v>81</v>
      </c>
      <c r="S18" s="85" t="s">
        <v>81</v>
      </c>
      <c r="T18" s="85" t="s">
        <v>81</v>
      </c>
      <c r="U18" s="85" t="s">
        <v>81</v>
      </c>
      <c r="V18" s="85" t="s">
        <v>81</v>
      </c>
      <c r="W18" s="85" t="s">
        <v>81</v>
      </c>
      <c r="X18" s="85" t="s">
        <v>81</v>
      </c>
      <c r="Y18" s="85" t="s">
        <v>81</v>
      </c>
      <c r="Z18" s="85" t="s">
        <v>81</v>
      </c>
      <c r="AA18" s="85" t="s">
        <v>81</v>
      </c>
      <c r="AB18" s="85" t="s">
        <v>81</v>
      </c>
      <c r="AC18" s="85" t="s">
        <v>81</v>
      </c>
      <c r="AD18" s="85" t="s">
        <v>81</v>
      </c>
      <c r="AE18" s="85" t="s">
        <v>81</v>
      </c>
      <c r="AF18" s="85" t="s">
        <v>81</v>
      </c>
      <c r="AH18" s="92">
        <v>3</v>
      </c>
      <c r="AI18" s="92">
        <f t="shared" si="4"/>
        <v>0</v>
      </c>
      <c r="AJ18" s="92">
        <f t="shared" si="5"/>
        <v>0</v>
      </c>
      <c r="AK18" s="92">
        <f t="shared" si="6"/>
        <v>0</v>
      </c>
      <c r="AL18" s="92">
        <f t="shared" si="7"/>
        <v>0</v>
      </c>
      <c r="AM18" s="92">
        <v>7</v>
      </c>
      <c r="AN18" s="92">
        <v>11.3</v>
      </c>
      <c r="AO18" s="92">
        <f t="shared" si="8"/>
        <v>0</v>
      </c>
      <c r="AP18" s="88">
        <v>0.47</v>
      </c>
      <c r="AQ18" s="92">
        <f t="shared" si="9"/>
        <v>0</v>
      </c>
      <c r="AR18" s="92">
        <f t="shared" si="10"/>
        <v>0</v>
      </c>
      <c r="AT18" s="92">
        <v>3</v>
      </c>
      <c r="AU18" s="92">
        <f t="shared" si="0"/>
        <v>0</v>
      </c>
      <c r="AV18" s="92">
        <f t="shared" si="1"/>
        <v>0</v>
      </c>
      <c r="AW18" s="93">
        <f t="shared" si="11"/>
        <v>0</v>
      </c>
      <c r="AX18" s="94">
        <f t="shared" si="12"/>
        <v>0</v>
      </c>
      <c r="AY18" s="92">
        <v>7</v>
      </c>
      <c r="AZ18" s="92">
        <v>11.3</v>
      </c>
      <c r="BA18" s="94">
        <f t="shared" si="13"/>
        <v>0</v>
      </c>
      <c r="BB18" s="88">
        <v>0.47</v>
      </c>
      <c r="BC18" s="92">
        <f t="shared" si="14"/>
        <v>0</v>
      </c>
      <c r="BD18" s="92">
        <f t="shared" si="15"/>
        <v>0</v>
      </c>
      <c r="BF18" s="92">
        <v>3</v>
      </c>
      <c r="BG18" s="92">
        <f t="shared" si="2"/>
        <v>0</v>
      </c>
      <c r="BH18" s="92">
        <f t="shared" si="3"/>
        <v>0</v>
      </c>
      <c r="BI18" s="92">
        <f t="shared" si="16"/>
        <v>0</v>
      </c>
      <c r="BJ18" s="92">
        <f t="shared" si="17"/>
        <v>0</v>
      </c>
      <c r="BK18" s="92">
        <v>7</v>
      </c>
      <c r="BL18" s="92">
        <v>11.3</v>
      </c>
      <c r="BM18" s="92">
        <f t="shared" si="18"/>
        <v>0</v>
      </c>
      <c r="BN18" s="88">
        <v>0.47</v>
      </c>
      <c r="BO18" s="92">
        <f t="shared" si="19"/>
        <v>0</v>
      </c>
    </row>
    <row r="19" spans="1:67" ht="12.75">
      <c r="A19" s="55">
        <v>39048</v>
      </c>
      <c r="B19" s="54">
        <v>69</v>
      </c>
      <c r="C19" s="56" t="s">
        <v>115</v>
      </c>
      <c r="D19" s="54" t="s">
        <v>117</v>
      </c>
      <c r="E19" s="56">
        <v>2</v>
      </c>
      <c r="F19" s="85" t="s">
        <v>81</v>
      </c>
      <c r="G19" s="85" t="s">
        <v>81</v>
      </c>
      <c r="H19" s="85" t="s">
        <v>81</v>
      </c>
      <c r="I19" s="85" t="s">
        <v>81</v>
      </c>
      <c r="J19" s="91" t="s">
        <v>81</v>
      </c>
      <c r="K19" s="56">
        <v>2</v>
      </c>
      <c r="L19" s="85" t="s">
        <v>81</v>
      </c>
      <c r="M19" s="85" t="s">
        <v>81</v>
      </c>
      <c r="N19" s="85" t="s">
        <v>81</v>
      </c>
      <c r="O19" s="85" t="s">
        <v>81</v>
      </c>
      <c r="P19" s="85" t="s">
        <v>81</v>
      </c>
      <c r="Q19" s="85" t="s">
        <v>81</v>
      </c>
      <c r="R19" s="85" t="s">
        <v>81</v>
      </c>
      <c r="S19" s="85" t="s">
        <v>81</v>
      </c>
      <c r="T19" s="85" t="s">
        <v>81</v>
      </c>
      <c r="U19" s="85" t="s">
        <v>81</v>
      </c>
      <c r="V19" s="85" t="s">
        <v>81</v>
      </c>
      <c r="W19" s="85" t="s">
        <v>81</v>
      </c>
      <c r="X19" s="85" t="s">
        <v>81</v>
      </c>
      <c r="Y19" s="85" t="s">
        <v>81</v>
      </c>
      <c r="Z19" s="85" t="s">
        <v>81</v>
      </c>
      <c r="AA19" s="85" t="s">
        <v>81</v>
      </c>
      <c r="AB19" s="85" t="s">
        <v>81</v>
      </c>
      <c r="AC19" s="85" t="s">
        <v>81</v>
      </c>
      <c r="AD19" s="85" t="s">
        <v>81</v>
      </c>
      <c r="AE19" s="85" t="s">
        <v>81</v>
      </c>
      <c r="AF19" s="85" t="s">
        <v>81</v>
      </c>
      <c r="AH19" s="92">
        <v>4</v>
      </c>
      <c r="AI19" s="92">
        <f t="shared" si="4"/>
        <v>0</v>
      </c>
      <c r="AJ19" s="92">
        <f t="shared" si="5"/>
        <v>0</v>
      </c>
      <c r="AK19" s="92">
        <f t="shared" si="6"/>
        <v>0</v>
      </c>
      <c r="AL19" s="92">
        <f t="shared" si="7"/>
        <v>0</v>
      </c>
      <c r="AM19" s="92">
        <v>10</v>
      </c>
      <c r="AN19" s="92">
        <v>11.3</v>
      </c>
      <c r="AO19" s="92">
        <f t="shared" si="8"/>
        <v>0</v>
      </c>
      <c r="AP19" s="88">
        <v>0.47</v>
      </c>
      <c r="AQ19" s="92">
        <f t="shared" si="9"/>
        <v>0</v>
      </c>
      <c r="AR19" s="92">
        <f t="shared" si="10"/>
        <v>0</v>
      </c>
      <c r="AT19" s="92">
        <v>4</v>
      </c>
      <c r="AU19" s="92">
        <f t="shared" si="0"/>
        <v>0</v>
      </c>
      <c r="AV19" s="92">
        <f t="shared" si="1"/>
        <v>0</v>
      </c>
      <c r="AW19" s="93">
        <f t="shared" si="11"/>
        <v>0</v>
      </c>
      <c r="AX19" s="94">
        <f t="shared" si="12"/>
        <v>0</v>
      </c>
      <c r="AY19" s="92">
        <v>10</v>
      </c>
      <c r="AZ19" s="92">
        <v>11.3</v>
      </c>
      <c r="BA19" s="94">
        <f t="shared" si="13"/>
        <v>0</v>
      </c>
      <c r="BB19" s="88">
        <v>0.47</v>
      </c>
      <c r="BC19" s="92">
        <f t="shared" si="14"/>
        <v>0</v>
      </c>
      <c r="BD19" s="92">
        <f t="shared" si="15"/>
        <v>0</v>
      </c>
      <c r="BF19" s="92">
        <v>4</v>
      </c>
      <c r="BG19" s="92">
        <f t="shared" si="2"/>
        <v>0</v>
      </c>
      <c r="BH19" s="92">
        <f t="shared" si="3"/>
        <v>0</v>
      </c>
      <c r="BI19" s="92">
        <f t="shared" si="16"/>
        <v>0</v>
      </c>
      <c r="BJ19" s="92">
        <f t="shared" si="17"/>
        <v>0</v>
      </c>
      <c r="BK19" s="92">
        <v>10</v>
      </c>
      <c r="BL19" s="92">
        <v>11.3</v>
      </c>
      <c r="BM19" s="92">
        <f t="shared" si="18"/>
        <v>0</v>
      </c>
      <c r="BN19" s="88">
        <v>0.47</v>
      </c>
      <c r="BO19" s="92">
        <f t="shared" si="19"/>
        <v>0</v>
      </c>
    </row>
    <row r="20" spans="1:67" ht="12.75">
      <c r="A20" s="55">
        <v>39056</v>
      </c>
      <c r="B20" s="54">
        <v>69</v>
      </c>
      <c r="C20" s="56" t="s">
        <v>97</v>
      </c>
      <c r="D20" s="54" t="s">
        <v>116</v>
      </c>
      <c r="E20" s="56">
        <v>1</v>
      </c>
      <c r="F20" s="85" t="s">
        <v>81</v>
      </c>
      <c r="G20" s="85" t="s">
        <v>81</v>
      </c>
      <c r="H20" s="85" t="s">
        <v>81</v>
      </c>
      <c r="I20" s="85" t="s">
        <v>81</v>
      </c>
      <c r="J20" s="91" t="s">
        <v>81</v>
      </c>
      <c r="K20" s="56">
        <v>1</v>
      </c>
      <c r="L20" s="54" t="s">
        <v>81</v>
      </c>
      <c r="M20" s="54" t="s">
        <v>81</v>
      </c>
      <c r="N20" s="54" t="s">
        <v>81</v>
      </c>
      <c r="O20" s="54" t="s">
        <v>81</v>
      </c>
      <c r="P20" s="54" t="s">
        <v>81</v>
      </c>
      <c r="Q20" s="54" t="s">
        <v>81</v>
      </c>
      <c r="R20" s="54" t="s">
        <v>81</v>
      </c>
      <c r="S20" s="56" t="s">
        <v>81</v>
      </c>
      <c r="T20" s="54" t="s">
        <v>81</v>
      </c>
      <c r="U20" s="56" t="s">
        <v>81</v>
      </c>
      <c r="V20" s="54" t="s">
        <v>81</v>
      </c>
      <c r="W20" s="56" t="s">
        <v>81</v>
      </c>
      <c r="X20" s="54" t="s">
        <v>81</v>
      </c>
      <c r="Y20" s="56" t="s">
        <v>81</v>
      </c>
      <c r="Z20" s="54" t="s">
        <v>81</v>
      </c>
      <c r="AA20" s="56" t="s">
        <v>81</v>
      </c>
      <c r="AB20" s="54" t="s">
        <v>81</v>
      </c>
      <c r="AC20" s="56" t="s">
        <v>81</v>
      </c>
      <c r="AD20" s="54" t="s">
        <v>81</v>
      </c>
      <c r="AE20" s="56" t="s">
        <v>81</v>
      </c>
      <c r="AF20" s="54" t="s">
        <v>81</v>
      </c>
      <c r="AH20" s="92">
        <v>5</v>
      </c>
      <c r="AI20" s="92">
        <f t="shared" si="4"/>
        <v>0</v>
      </c>
      <c r="AJ20" s="92">
        <f t="shared" si="5"/>
        <v>0</v>
      </c>
      <c r="AK20" s="92">
        <f t="shared" si="6"/>
        <v>0</v>
      </c>
      <c r="AL20" s="92">
        <f t="shared" si="7"/>
        <v>0</v>
      </c>
      <c r="AM20" s="92">
        <v>8</v>
      </c>
      <c r="AN20" s="92">
        <v>11.3</v>
      </c>
      <c r="AO20" s="92">
        <f t="shared" si="8"/>
        <v>0</v>
      </c>
      <c r="AP20" s="88">
        <v>0.47</v>
      </c>
      <c r="AQ20" s="92">
        <f t="shared" si="9"/>
        <v>0</v>
      </c>
      <c r="AR20" s="92">
        <f t="shared" si="10"/>
        <v>0</v>
      </c>
      <c r="AT20" s="92">
        <v>5</v>
      </c>
      <c r="AU20" s="92">
        <f t="shared" si="0"/>
        <v>0</v>
      </c>
      <c r="AV20" s="92">
        <f t="shared" si="1"/>
        <v>0</v>
      </c>
      <c r="AW20" s="93">
        <f t="shared" si="11"/>
        <v>0</v>
      </c>
      <c r="AX20" s="92">
        <f t="shared" si="12"/>
        <v>0</v>
      </c>
      <c r="AY20" s="92">
        <v>8</v>
      </c>
      <c r="AZ20" s="92">
        <v>11.3</v>
      </c>
      <c r="BA20" s="94">
        <f t="shared" si="13"/>
        <v>0</v>
      </c>
      <c r="BB20" s="88">
        <v>0.47</v>
      </c>
      <c r="BC20" s="92">
        <f t="shared" si="14"/>
        <v>0</v>
      </c>
      <c r="BD20" s="92">
        <f t="shared" si="15"/>
        <v>0</v>
      </c>
      <c r="BF20" s="92">
        <v>5</v>
      </c>
      <c r="BG20" s="92">
        <f t="shared" si="2"/>
        <v>0</v>
      </c>
      <c r="BH20" s="92">
        <f t="shared" si="3"/>
        <v>0</v>
      </c>
      <c r="BI20" s="92">
        <f t="shared" si="16"/>
        <v>0</v>
      </c>
      <c r="BJ20" s="92">
        <f t="shared" si="17"/>
        <v>0</v>
      </c>
      <c r="BK20" s="92">
        <v>8</v>
      </c>
      <c r="BL20" s="92">
        <v>11.3</v>
      </c>
      <c r="BM20" s="92">
        <f t="shared" si="18"/>
        <v>0</v>
      </c>
      <c r="BN20" s="88">
        <v>0.47</v>
      </c>
      <c r="BO20" s="92">
        <f t="shared" si="19"/>
        <v>0</v>
      </c>
    </row>
    <row r="21" spans="1:67" ht="12.75">
      <c r="A21" s="55">
        <v>39061</v>
      </c>
      <c r="B21" s="54">
        <v>69</v>
      </c>
      <c r="C21" s="56" t="s">
        <v>115</v>
      </c>
      <c r="D21" s="54" t="s">
        <v>117</v>
      </c>
      <c r="E21" s="56">
        <v>2</v>
      </c>
      <c r="F21" s="85" t="s">
        <v>81</v>
      </c>
      <c r="G21" s="85" t="s">
        <v>81</v>
      </c>
      <c r="H21" s="85" t="s">
        <v>81</v>
      </c>
      <c r="I21" s="54">
        <v>2</v>
      </c>
      <c r="J21" s="91" t="s">
        <v>81</v>
      </c>
      <c r="K21" s="56">
        <v>0</v>
      </c>
      <c r="L21" s="54" t="s">
        <v>81</v>
      </c>
      <c r="M21" s="54" t="s">
        <v>81</v>
      </c>
      <c r="N21" s="54" t="s">
        <v>81</v>
      </c>
      <c r="O21" s="54" t="s">
        <v>81</v>
      </c>
      <c r="P21" s="54" t="s">
        <v>81</v>
      </c>
      <c r="Q21" s="54" t="s">
        <v>81</v>
      </c>
      <c r="R21" s="54" t="s">
        <v>81</v>
      </c>
      <c r="S21" s="56" t="s">
        <v>81</v>
      </c>
      <c r="T21" s="54" t="s">
        <v>81</v>
      </c>
      <c r="U21" s="56" t="s">
        <v>81</v>
      </c>
      <c r="V21" s="54" t="s">
        <v>81</v>
      </c>
      <c r="W21" s="56" t="s">
        <v>81</v>
      </c>
      <c r="X21" s="54" t="s">
        <v>81</v>
      </c>
      <c r="Y21" s="56" t="s">
        <v>81</v>
      </c>
      <c r="Z21" s="54" t="s">
        <v>81</v>
      </c>
      <c r="AA21" s="56" t="s">
        <v>81</v>
      </c>
      <c r="AB21" s="54" t="s">
        <v>81</v>
      </c>
      <c r="AC21" s="56" t="s">
        <v>81</v>
      </c>
      <c r="AD21" s="54" t="s">
        <v>81</v>
      </c>
      <c r="AE21" s="56" t="s">
        <v>81</v>
      </c>
      <c r="AF21" s="54" t="s">
        <v>81</v>
      </c>
      <c r="AH21" s="92">
        <v>6</v>
      </c>
      <c r="AI21" s="92">
        <f t="shared" si="4"/>
        <v>0</v>
      </c>
      <c r="AJ21" s="92">
        <f>SUM(R23:T23)</f>
        <v>2</v>
      </c>
      <c r="AK21" s="92">
        <f>SUM(AI21:AJ21)</f>
        <v>2</v>
      </c>
      <c r="AL21" s="92">
        <f t="shared" si="7"/>
        <v>1</v>
      </c>
      <c r="AM21" s="92">
        <v>5</v>
      </c>
      <c r="AN21" s="92">
        <v>11.3</v>
      </c>
      <c r="AO21" s="92">
        <f t="shared" si="8"/>
        <v>0.44247787610619466</v>
      </c>
      <c r="AP21" s="88">
        <v>0.47</v>
      </c>
      <c r="AQ21" s="92">
        <f t="shared" si="9"/>
        <v>0.9414422895876483</v>
      </c>
      <c r="AR21" s="92">
        <f t="shared" si="10"/>
        <v>1.6388069485414616</v>
      </c>
      <c r="AT21" s="92">
        <v>6</v>
      </c>
      <c r="AU21" s="92">
        <f t="shared" si="0"/>
        <v>0</v>
      </c>
      <c r="AV21" s="92">
        <f t="shared" si="1"/>
        <v>0</v>
      </c>
      <c r="AW21" s="93">
        <f t="shared" si="11"/>
        <v>0</v>
      </c>
      <c r="AX21" s="92">
        <f t="shared" si="12"/>
        <v>0</v>
      </c>
      <c r="AY21" s="92">
        <v>5</v>
      </c>
      <c r="AZ21" s="92">
        <v>11.3</v>
      </c>
      <c r="BA21" s="92">
        <f t="shared" si="13"/>
        <v>0</v>
      </c>
      <c r="BB21" s="88">
        <v>0.47</v>
      </c>
      <c r="BC21" s="92">
        <f t="shared" si="14"/>
        <v>0</v>
      </c>
      <c r="BD21" s="92">
        <f t="shared" si="15"/>
        <v>0</v>
      </c>
      <c r="BF21" s="92">
        <v>6</v>
      </c>
      <c r="BG21" s="92">
        <f>SUM(R21:U21)</f>
        <v>0</v>
      </c>
      <c r="BH21" s="92">
        <f>SUM(R23:U23)</f>
        <v>2</v>
      </c>
      <c r="BI21" s="92">
        <f t="shared" si="16"/>
        <v>2</v>
      </c>
      <c r="BJ21" s="92">
        <f t="shared" si="17"/>
        <v>1</v>
      </c>
      <c r="BK21" s="92">
        <v>5</v>
      </c>
      <c r="BL21" s="92">
        <v>11.3</v>
      </c>
      <c r="BM21" s="92">
        <f t="shared" si="18"/>
        <v>0.44247787610619466</v>
      </c>
      <c r="BN21" s="88">
        <v>0.47</v>
      </c>
      <c r="BO21" s="92">
        <f t="shared" si="19"/>
        <v>0.9414422895876483</v>
      </c>
    </row>
    <row r="22" spans="1:67" s="109" customFormat="1" ht="12.75">
      <c r="A22" s="111">
        <v>39431</v>
      </c>
      <c r="B22" s="112">
        <v>69</v>
      </c>
      <c r="C22" s="113" t="s">
        <v>96</v>
      </c>
      <c r="D22" s="112" t="s">
        <v>117</v>
      </c>
      <c r="E22" s="113">
        <v>3</v>
      </c>
      <c r="F22" s="114" t="s">
        <v>81</v>
      </c>
      <c r="G22" s="114" t="s">
        <v>81</v>
      </c>
      <c r="H22" s="114" t="s">
        <v>81</v>
      </c>
      <c r="I22" s="114">
        <v>24</v>
      </c>
      <c r="J22" s="114" t="s">
        <v>81</v>
      </c>
      <c r="K22" s="113">
        <v>0</v>
      </c>
      <c r="L22" s="112" t="s">
        <v>81</v>
      </c>
      <c r="M22" s="112" t="s">
        <v>81</v>
      </c>
      <c r="N22" s="112" t="s">
        <v>81</v>
      </c>
      <c r="O22" s="112" t="s">
        <v>81</v>
      </c>
      <c r="P22" s="112" t="s">
        <v>81</v>
      </c>
      <c r="Q22" s="112" t="s">
        <v>81</v>
      </c>
      <c r="R22" s="112" t="s">
        <v>81</v>
      </c>
      <c r="S22" s="113" t="s">
        <v>81</v>
      </c>
      <c r="T22" s="112" t="s">
        <v>81</v>
      </c>
      <c r="U22" s="113" t="s">
        <v>81</v>
      </c>
      <c r="V22" s="112" t="s">
        <v>81</v>
      </c>
      <c r="W22" s="113" t="s">
        <v>81</v>
      </c>
      <c r="X22" s="112" t="s">
        <v>81</v>
      </c>
      <c r="Y22" s="113" t="s">
        <v>81</v>
      </c>
      <c r="Z22" s="112" t="s">
        <v>81</v>
      </c>
      <c r="AA22" s="113" t="s">
        <v>81</v>
      </c>
      <c r="AB22" s="112" t="s">
        <v>81</v>
      </c>
      <c r="AC22" s="113" t="s">
        <v>81</v>
      </c>
      <c r="AD22" s="112" t="s">
        <v>81</v>
      </c>
      <c r="AE22" s="113" t="s">
        <v>81</v>
      </c>
      <c r="AF22" s="112" t="s">
        <v>81</v>
      </c>
      <c r="AH22" s="108">
        <v>7</v>
      </c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T22" s="108">
        <v>7</v>
      </c>
      <c r="AU22" s="108"/>
      <c r="AV22" s="108"/>
      <c r="AW22" s="110"/>
      <c r="AX22" s="108"/>
      <c r="AY22" s="108"/>
      <c r="AZ22" s="108"/>
      <c r="BA22" s="108"/>
      <c r="BB22" s="108"/>
      <c r="BC22" s="108"/>
      <c r="BD22" s="108"/>
      <c r="BF22" s="108">
        <v>7</v>
      </c>
      <c r="BG22" s="108"/>
      <c r="BH22" s="108"/>
      <c r="BI22" s="108"/>
      <c r="BJ22" s="108"/>
      <c r="BK22" s="108"/>
      <c r="BL22" s="108"/>
      <c r="BM22" s="108"/>
      <c r="BN22" s="108"/>
      <c r="BO22" s="108"/>
    </row>
    <row r="23" spans="1:67" ht="12.75">
      <c r="A23" s="55">
        <v>39435</v>
      </c>
      <c r="B23" s="54">
        <v>69</v>
      </c>
      <c r="C23" s="56" t="s">
        <v>95</v>
      </c>
      <c r="D23" s="54" t="s">
        <v>22</v>
      </c>
      <c r="E23" s="56">
        <v>1</v>
      </c>
      <c r="F23" s="85" t="s">
        <v>81</v>
      </c>
      <c r="G23" s="56">
        <v>16</v>
      </c>
      <c r="H23" s="85" t="s">
        <v>81</v>
      </c>
      <c r="I23" s="85" t="s">
        <v>81</v>
      </c>
      <c r="J23" s="85" t="s">
        <v>81</v>
      </c>
      <c r="K23" s="56">
        <v>1</v>
      </c>
      <c r="L23" s="54" t="s">
        <v>81</v>
      </c>
      <c r="M23" s="54" t="s">
        <v>81</v>
      </c>
      <c r="N23" s="54" t="s">
        <v>81</v>
      </c>
      <c r="O23" s="54" t="s">
        <v>81</v>
      </c>
      <c r="P23" s="54" t="s">
        <v>81</v>
      </c>
      <c r="Q23" s="54" t="s">
        <v>81</v>
      </c>
      <c r="R23" s="54">
        <v>2</v>
      </c>
      <c r="S23" s="56" t="s">
        <v>81</v>
      </c>
      <c r="T23" s="54" t="s">
        <v>81</v>
      </c>
      <c r="U23" s="56" t="s">
        <v>81</v>
      </c>
      <c r="V23" s="54" t="s">
        <v>81</v>
      </c>
      <c r="W23" s="56" t="s">
        <v>81</v>
      </c>
      <c r="X23" s="54" t="s">
        <v>81</v>
      </c>
      <c r="Y23" s="56" t="s">
        <v>81</v>
      </c>
      <c r="Z23" s="54" t="s">
        <v>81</v>
      </c>
      <c r="AA23" s="56" t="s">
        <v>81</v>
      </c>
      <c r="AB23" s="54" t="s">
        <v>81</v>
      </c>
      <c r="AC23" s="56" t="s">
        <v>81</v>
      </c>
      <c r="AD23" s="54" t="s">
        <v>81</v>
      </c>
      <c r="AE23" s="56" t="s">
        <v>81</v>
      </c>
      <c r="AF23" s="54" t="s">
        <v>81</v>
      </c>
      <c r="AH23" s="92">
        <v>8</v>
      </c>
      <c r="AI23" s="92">
        <f>SUM(R23:T23)</f>
        <v>2</v>
      </c>
      <c r="AJ23" s="92">
        <f>SUM(R25:T25)</f>
        <v>0</v>
      </c>
      <c r="AK23" s="92">
        <f t="shared" si="6"/>
        <v>2</v>
      </c>
      <c r="AL23" s="92">
        <f t="shared" si="7"/>
        <v>1</v>
      </c>
      <c r="AM23" s="92">
        <v>9</v>
      </c>
      <c r="AN23" s="92">
        <v>11.3</v>
      </c>
      <c r="AO23" s="92">
        <f t="shared" si="8"/>
        <v>0.7964601769911503</v>
      </c>
      <c r="AP23" s="92">
        <v>0.47</v>
      </c>
      <c r="AQ23" s="92">
        <f t="shared" si="9"/>
        <v>1.6945961212577667</v>
      </c>
      <c r="AR23" s="92">
        <f t="shared" si="10"/>
        <v>2.9498525073746307</v>
      </c>
      <c r="AT23" s="92">
        <v>8</v>
      </c>
      <c r="AU23" s="92">
        <f>SUM(U13)</f>
        <v>0</v>
      </c>
      <c r="AV23" s="92">
        <f>SUM(U25)</f>
        <v>0</v>
      </c>
      <c r="AW23" s="93">
        <f t="shared" si="11"/>
        <v>0</v>
      </c>
      <c r="AX23" s="92">
        <f t="shared" si="12"/>
        <v>0</v>
      </c>
      <c r="AY23" s="92">
        <v>9</v>
      </c>
      <c r="AZ23" s="92">
        <v>11.3</v>
      </c>
      <c r="BA23" s="92">
        <f t="shared" si="13"/>
        <v>0</v>
      </c>
      <c r="BB23" s="92">
        <v>0.47</v>
      </c>
      <c r="BC23" s="92">
        <f t="shared" si="14"/>
        <v>0</v>
      </c>
      <c r="BD23" s="92">
        <f t="shared" si="15"/>
        <v>0</v>
      </c>
      <c r="BF23" s="92">
        <v>8</v>
      </c>
      <c r="BG23" s="92">
        <f t="shared" si="2"/>
        <v>2</v>
      </c>
      <c r="BH23" s="92">
        <f>SUM(R25:U25)</f>
        <v>0</v>
      </c>
      <c r="BI23" s="92">
        <f t="shared" si="16"/>
        <v>2</v>
      </c>
      <c r="BJ23" s="92">
        <f>BI23/2</f>
        <v>1</v>
      </c>
      <c r="BK23" s="92">
        <v>9</v>
      </c>
      <c r="BL23" s="92">
        <v>11.3</v>
      </c>
      <c r="BM23" s="92">
        <f t="shared" si="18"/>
        <v>0.7964601769911503</v>
      </c>
      <c r="BN23" s="92">
        <v>0.47</v>
      </c>
      <c r="BO23" s="92">
        <f t="shared" si="19"/>
        <v>1.6945961212577667</v>
      </c>
    </row>
    <row r="24" spans="1:67" s="109" customFormat="1" ht="12.75">
      <c r="A24" s="111">
        <v>39443</v>
      </c>
      <c r="B24" s="112">
        <v>69</v>
      </c>
      <c r="C24" s="113" t="s">
        <v>115</v>
      </c>
      <c r="D24" s="112" t="s">
        <v>117</v>
      </c>
      <c r="E24" s="113">
        <v>3</v>
      </c>
      <c r="F24" s="114" t="s">
        <v>81</v>
      </c>
      <c r="G24" s="114" t="s">
        <v>81</v>
      </c>
      <c r="H24" s="114" t="s">
        <v>81</v>
      </c>
      <c r="I24" s="114">
        <v>24</v>
      </c>
      <c r="J24" s="114" t="s">
        <v>81</v>
      </c>
      <c r="K24" s="113">
        <v>0</v>
      </c>
      <c r="L24" s="112" t="s">
        <v>81</v>
      </c>
      <c r="M24" s="112" t="s">
        <v>81</v>
      </c>
      <c r="N24" s="112" t="s">
        <v>81</v>
      </c>
      <c r="O24" s="112" t="s">
        <v>81</v>
      </c>
      <c r="P24" s="112" t="s">
        <v>81</v>
      </c>
      <c r="Q24" s="112" t="s">
        <v>81</v>
      </c>
      <c r="R24" s="112" t="s">
        <v>81</v>
      </c>
      <c r="S24" s="113" t="s">
        <v>81</v>
      </c>
      <c r="T24" s="112" t="s">
        <v>81</v>
      </c>
      <c r="U24" s="113" t="s">
        <v>81</v>
      </c>
      <c r="V24" s="112" t="s">
        <v>81</v>
      </c>
      <c r="W24" s="113" t="s">
        <v>81</v>
      </c>
      <c r="X24" s="112" t="s">
        <v>81</v>
      </c>
      <c r="Y24" s="113" t="s">
        <v>81</v>
      </c>
      <c r="Z24" s="112" t="s">
        <v>81</v>
      </c>
      <c r="AA24" s="113" t="s">
        <v>81</v>
      </c>
      <c r="AB24" s="112" t="s">
        <v>81</v>
      </c>
      <c r="AC24" s="113" t="s">
        <v>81</v>
      </c>
      <c r="AD24" s="112" t="s">
        <v>81</v>
      </c>
      <c r="AE24" s="113" t="s">
        <v>81</v>
      </c>
      <c r="AF24" s="112" t="s">
        <v>81</v>
      </c>
      <c r="AH24" s="108">
        <v>9</v>
      </c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T24" s="108">
        <v>9</v>
      </c>
      <c r="AU24" s="108"/>
      <c r="AV24" s="108"/>
      <c r="AW24" s="110"/>
      <c r="AX24" s="108"/>
      <c r="AY24" s="108"/>
      <c r="AZ24" s="108"/>
      <c r="BA24" s="108"/>
      <c r="BB24" s="108"/>
      <c r="BC24" s="108"/>
      <c r="BD24" s="108"/>
      <c r="BF24" s="108">
        <v>9</v>
      </c>
      <c r="BG24" s="108"/>
      <c r="BH24" s="108"/>
      <c r="BI24" s="108"/>
      <c r="BJ24" s="108"/>
      <c r="BK24" s="108"/>
      <c r="BL24" s="108"/>
      <c r="BM24" s="108"/>
      <c r="BN24" s="108"/>
      <c r="BO24" s="108"/>
    </row>
    <row r="25" spans="1:67" ht="12.75">
      <c r="A25" s="55">
        <v>39444</v>
      </c>
      <c r="B25" s="54">
        <v>69</v>
      </c>
      <c r="C25" s="56" t="s">
        <v>97</v>
      </c>
      <c r="D25" s="54" t="s">
        <v>22</v>
      </c>
      <c r="E25" s="56">
        <v>2</v>
      </c>
      <c r="F25" s="85" t="s">
        <v>81</v>
      </c>
      <c r="G25" s="85" t="s">
        <v>81</v>
      </c>
      <c r="H25" s="85" t="s">
        <v>81</v>
      </c>
      <c r="I25" s="85">
        <v>2</v>
      </c>
      <c r="J25" s="85" t="s">
        <v>81</v>
      </c>
      <c r="K25" s="56">
        <v>0</v>
      </c>
      <c r="L25" s="54" t="s">
        <v>81</v>
      </c>
      <c r="M25" s="54" t="s">
        <v>81</v>
      </c>
      <c r="N25" s="54" t="s">
        <v>81</v>
      </c>
      <c r="O25" s="54" t="s">
        <v>81</v>
      </c>
      <c r="P25" s="54" t="s">
        <v>81</v>
      </c>
      <c r="Q25" s="54" t="s">
        <v>81</v>
      </c>
      <c r="R25" s="54" t="s">
        <v>81</v>
      </c>
      <c r="S25" s="56" t="s">
        <v>81</v>
      </c>
      <c r="T25" s="54" t="s">
        <v>81</v>
      </c>
      <c r="U25" s="56" t="s">
        <v>81</v>
      </c>
      <c r="V25" s="54" t="s">
        <v>81</v>
      </c>
      <c r="W25" s="56" t="s">
        <v>81</v>
      </c>
      <c r="X25" s="54" t="s">
        <v>81</v>
      </c>
      <c r="Y25" s="56" t="s">
        <v>81</v>
      </c>
      <c r="Z25" s="54" t="s">
        <v>81</v>
      </c>
      <c r="AA25" s="56" t="s">
        <v>81</v>
      </c>
      <c r="AB25" s="54" t="s">
        <v>81</v>
      </c>
      <c r="AC25" s="56" t="s">
        <v>81</v>
      </c>
      <c r="AD25" s="54" t="s">
        <v>81</v>
      </c>
      <c r="AE25" s="56" t="s">
        <v>81</v>
      </c>
      <c r="AF25" s="54" t="s">
        <v>81</v>
      </c>
      <c r="AH25" s="92">
        <v>10</v>
      </c>
      <c r="AI25" s="92">
        <f>SUM(R23:T23)</f>
        <v>2</v>
      </c>
      <c r="AJ25" s="92">
        <f t="shared" si="5"/>
        <v>0</v>
      </c>
      <c r="AK25" s="92">
        <f t="shared" si="6"/>
        <v>2</v>
      </c>
      <c r="AL25" s="92">
        <f t="shared" si="7"/>
        <v>1</v>
      </c>
      <c r="AM25" s="92">
        <v>9</v>
      </c>
      <c r="AN25" s="92">
        <v>11.3</v>
      </c>
      <c r="AO25" s="92">
        <f t="shared" si="8"/>
        <v>0.7964601769911503</v>
      </c>
      <c r="AP25" s="92">
        <v>0.47</v>
      </c>
      <c r="AQ25" s="92">
        <f t="shared" si="9"/>
        <v>1.6945961212577667</v>
      </c>
      <c r="AR25" s="92">
        <f t="shared" si="10"/>
        <v>2.9498525073746307</v>
      </c>
      <c r="AT25" s="92">
        <v>10</v>
      </c>
      <c r="AU25" s="92">
        <f>SUM(U23)</f>
        <v>0</v>
      </c>
      <c r="AV25" s="92">
        <f>SUM(U26)</f>
        <v>0</v>
      </c>
      <c r="AW25" s="93">
        <f t="shared" si="11"/>
        <v>0</v>
      </c>
      <c r="AX25" s="92">
        <f t="shared" si="12"/>
        <v>0</v>
      </c>
      <c r="AY25" s="92">
        <v>9</v>
      </c>
      <c r="AZ25" s="92">
        <v>11.3</v>
      </c>
      <c r="BA25" s="92">
        <f t="shared" si="13"/>
        <v>0</v>
      </c>
      <c r="BB25" s="92">
        <v>0.47</v>
      </c>
      <c r="BC25" s="92">
        <f t="shared" si="14"/>
        <v>0</v>
      </c>
      <c r="BD25" s="92">
        <f t="shared" si="15"/>
        <v>0</v>
      </c>
      <c r="BF25" s="92">
        <v>10</v>
      </c>
      <c r="BG25" s="92">
        <f>SUM(R25:U25)</f>
        <v>0</v>
      </c>
      <c r="BH25" s="92">
        <f t="shared" si="3"/>
        <v>0</v>
      </c>
      <c r="BI25" s="92">
        <f t="shared" si="16"/>
        <v>0</v>
      </c>
      <c r="BJ25" s="92">
        <f>BI25/2</f>
        <v>0</v>
      </c>
      <c r="BK25" s="92">
        <v>9</v>
      </c>
      <c r="BL25" s="92">
        <v>11.3</v>
      </c>
      <c r="BM25" s="92">
        <f t="shared" si="18"/>
        <v>0</v>
      </c>
      <c r="BN25" s="92">
        <v>0.47</v>
      </c>
      <c r="BO25" s="92">
        <f t="shared" si="19"/>
        <v>0</v>
      </c>
    </row>
    <row r="26" spans="1:67" ht="12.75">
      <c r="A26" s="55">
        <v>39084</v>
      </c>
      <c r="B26" s="54">
        <v>69</v>
      </c>
      <c r="C26" s="56" t="s">
        <v>95</v>
      </c>
      <c r="D26" s="54" t="s">
        <v>22</v>
      </c>
      <c r="E26" s="56">
        <v>1</v>
      </c>
      <c r="F26" s="85" t="s">
        <v>81</v>
      </c>
      <c r="G26" s="85" t="s">
        <v>81</v>
      </c>
      <c r="H26" s="85" t="s">
        <v>81</v>
      </c>
      <c r="I26" s="85" t="s">
        <v>81</v>
      </c>
      <c r="J26" s="85" t="s">
        <v>81</v>
      </c>
      <c r="K26" s="56">
        <v>0</v>
      </c>
      <c r="L26" s="54" t="s">
        <v>81</v>
      </c>
      <c r="M26" s="54" t="s">
        <v>81</v>
      </c>
      <c r="N26" s="54" t="s">
        <v>81</v>
      </c>
      <c r="O26" s="54" t="s">
        <v>81</v>
      </c>
      <c r="P26" s="54" t="s">
        <v>81</v>
      </c>
      <c r="Q26" s="54" t="s">
        <v>81</v>
      </c>
      <c r="R26" s="54" t="s">
        <v>81</v>
      </c>
      <c r="S26" s="56" t="s">
        <v>81</v>
      </c>
      <c r="T26" s="54" t="s">
        <v>81</v>
      </c>
      <c r="U26" s="56" t="s">
        <v>81</v>
      </c>
      <c r="V26" s="54" t="s">
        <v>81</v>
      </c>
      <c r="W26" s="56" t="s">
        <v>81</v>
      </c>
      <c r="X26" s="54" t="s">
        <v>81</v>
      </c>
      <c r="Y26" s="56" t="s">
        <v>81</v>
      </c>
      <c r="Z26" s="54" t="s">
        <v>81</v>
      </c>
      <c r="AA26" s="56" t="s">
        <v>81</v>
      </c>
      <c r="AB26" s="54" t="s">
        <v>81</v>
      </c>
      <c r="AC26" s="56" t="s">
        <v>81</v>
      </c>
      <c r="AD26" s="54" t="s">
        <v>81</v>
      </c>
      <c r="AE26" s="56" t="s">
        <v>81</v>
      </c>
      <c r="AF26" s="54" t="s">
        <v>81</v>
      </c>
      <c r="AH26" s="94">
        <v>11</v>
      </c>
      <c r="AI26" s="92">
        <f t="shared" si="4"/>
        <v>0</v>
      </c>
      <c r="AJ26" s="92">
        <f t="shared" si="5"/>
        <v>0</v>
      </c>
      <c r="AK26" s="92">
        <f t="shared" si="6"/>
        <v>0</v>
      </c>
      <c r="AL26" s="92">
        <f t="shared" si="7"/>
        <v>0</v>
      </c>
      <c r="AM26" s="92">
        <v>5</v>
      </c>
      <c r="AN26" s="92">
        <v>11.3</v>
      </c>
      <c r="AO26" s="92">
        <f t="shared" si="8"/>
        <v>0</v>
      </c>
      <c r="AP26" s="92">
        <v>0.47</v>
      </c>
      <c r="AQ26" s="92">
        <f t="shared" si="9"/>
        <v>0</v>
      </c>
      <c r="AR26" s="92">
        <f t="shared" si="10"/>
        <v>0</v>
      </c>
      <c r="AT26" s="94">
        <v>11</v>
      </c>
      <c r="AU26" s="92">
        <f t="shared" si="0"/>
        <v>0</v>
      </c>
      <c r="AV26" s="92">
        <f t="shared" si="1"/>
        <v>0</v>
      </c>
      <c r="AW26" s="93">
        <f t="shared" si="11"/>
        <v>0</v>
      </c>
      <c r="AX26" s="92">
        <f t="shared" si="12"/>
        <v>0</v>
      </c>
      <c r="AY26" s="92">
        <v>5</v>
      </c>
      <c r="AZ26" s="92">
        <v>11.3</v>
      </c>
      <c r="BA26" s="92">
        <f t="shared" si="13"/>
        <v>0</v>
      </c>
      <c r="BB26" s="92">
        <v>0.47</v>
      </c>
      <c r="BC26" s="92">
        <f t="shared" si="14"/>
        <v>0</v>
      </c>
      <c r="BD26" s="92">
        <f t="shared" si="15"/>
        <v>0</v>
      </c>
      <c r="BF26" s="94">
        <v>11</v>
      </c>
      <c r="BG26" s="92">
        <f t="shared" si="2"/>
        <v>0</v>
      </c>
      <c r="BH26" s="92">
        <f t="shared" si="3"/>
        <v>0</v>
      </c>
      <c r="BI26" s="92">
        <f t="shared" si="16"/>
        <v>0</v>
      </c>
      <c r="BJ26" s="92">
        <f t="shared" si="17"/>
        <v>0</v>
      </c>
      <c r="BK26" s="92">
        <v>5</v>
      </c>
      <c r="BL26" s="92">
        <v>11.3</v>
      </c>
      <c r="BM26" s="92">
        <f t="shared" si="18"/>
        <v>0</v>
      </c>
      <c r="BN26" s="92">
        <v>0.47</v>
      </c>
      <c r="BO26" s="92">
        <f t="shared" si="19"/>
        <v>0</v>
      </c>
    </row>
    <row r="27" spans="1:67" ht="12.75">
      <c r="A27" s="55">
        <v>39092</v>
      </c>
      <c r="B27" s="54">
        <v>69</v>
      </c>
      <c r="C27" s="56" t="s">
        <v>118</v>
      </c>
      <c r="D27" s="54" t="s">
        <v>22</v>
      </c>
      <c r="E27" s="56">
        <v>2</v>
      </c>
      <c r="F27" s="85" t="s">
        <v>81</v>
      </c>
      <c r="G27" s="85" t="s">
        <v>81</v>
      </c>
      <c r="H27" s="85" t="s">
        <v>81</v>
      </c>
      <c r="I27" s="85" t="s">
        <v>81</v>
      </c>
      <c r="J27" s="85" t="s">
        <v>81</v>
      </c>
      <c r="K27" s="56">
        <v>0</v>
      </c>
      <c r="L27" s="54" t="s">
        <v>81</v>
      </c>
      <c r="M27" s="54" t="s">
        <v>81</v>
      </c>
      <c r="N27" s="54" t="s">
        <v>81</v>
      </c>
      <c r="O27" s="54" t="s">
        <v>81</v>
      </c>
      <c r="P27" s="54" t="s">
        <v>81</v>
      </c>
      <c r="Q27" s="54" t="s">
        <v>81</v>
      </c>
      <c r="R27" s="54" t="s">
        <v>81</v>
      </c>
      <c r="S27" s="56" t="s">
        <v>81</v>
      </c>
      <c r="T27" s="54" t="s">
        <v>81</v>
      </c>
      <c r="U27" s="56" t="s">
        <v>81</v>
      </c>
      <c r="V27" s="54" t="s">
        <v>81</v>
      </c>
      <c r="W27" s="56" t="s">
        <v>81</v>
      </c>
      <c r="X27" s="54" t="s">
        <v>81</v>
      </c>
      <c r="Y27" s="56" t="s">
        <v>81</v>
      </c>
      <c r="Z27" s="54" t="s">
        <v>81</v>
      </c>
      <c r="AA27" s="56" t="s">
        <v>81</v>
      </c>
      <c r="AB27" s="54" t="s">
        <v>81</v>
      </c>
      <c r="AC27" s="56" t="s">
        <v>81</v>
      </c>
      <c r="AD27" s="54" t="s">
        <v>81</v>
      </c>
      <c r="AE27" s="56" t="s">
        <v>81</v>
      </c>
      <c r="AF27" s="54" t="s">
        <v>81</v>
      </c>
      <c r="AH27" s="94">
        <v>12</v>
      </c>
      <c r="AI27" s="92">
        <f t="shared" si="4"/>
        <v>0</v>
      </c>
      <c r="AJ27" s="92">
        <f t="shared" si="5"/>
        <v>0</v>
      </c>
      <c r="AK27" s="92">
        <f t="shared" si="6"/>
        <v>0</v>
      </c>
      <c r="AL27" s="92">
        <f t="shared" si="7"/>
        <v>0</v>
      </c>
      <c r="AM27" s="92">
        <v>8</v>
      </c>
      <c r="AN27" s="92">
        <v>11.3</v>
      </c>
      <c r="AO27" s="92">
        <f t="shared" si="8"/>
        <v>0</v>
      </c>
      <c r="AP27" s="92">
        <v>0.47</v>
      </c>
      <c r="AQ27" s="92">
        <f t="shared" si="9"/>
        <v>0</v>
      </c>
      <c r="AR27" s="92">
        <f t="shared" si="10"/>
        <v>0</v>
      </c>
      <c r="AT27" s="94">
        <v>12</v>
      </c>
      <c r="AU27" s="92">
        <f t="shared" si="0"/>
        <v>0</v>
      </c>
      <c r="AV27" s="92">
        <f t="shared" si="1"/>
        <v>0</v>
      </c>
      <c r="AW27" s="93">
        <f t="shared" si="11"/>
        <v>0</v>
      </c>
      <c r="AX27" s="92">
        <f t="shared" si="12"/>
        <v>0</v>
      </c>
      <c r="AY27" s="92">
        <v>8</v>
      </c>
      <c r="AZ27" s="92">
        <v>11.3</v>
      </c>
      <c r="BA27" s="92">
        <f t="shared" si="13"/>
        <v>0</v>
      </c>
      <c r="BB27" s="92">
        <v>0.47</v>
      </c>
      <c r="BC27" s="92">
        <f t="shared" si="14"/>
        <v>0</v>
      </c>
      <c r="BD27" s="92">
        <f t="shared" si="15"/>
        <v>0</v>
      </c>
      <c r="BF27" s="94">
        <v>12</v>
      </c>
      <c r="BG27" s="92">
        <f t="shared" si="2"/>
        <v>0</v>
      </c>
      <c r="BH27" s="92">
        <f t="shared" si="3"/>
        <v>0</v>
      </c>
      <c r="BI27" s="92">
        <f t="shared" si="16"/>
        <v>0</v>
      </c>
      <c r="BJ27" s="92">
        <f t="shared" si="17"/>
        <v>0</v>
      </c>
      <c r="BK27" s="92">
        <v>8</v>
      </c>
      <c r="BL27" s="92">
        <v>11.3</v>
      </c>
      <c r="BM27" s="92">
        <f t="shared" si="18"/>
        <v>0</v>
      </c>
      <c r="BN27" s="92">
        <v>0.47</v>
      </c>
      <c r="BO27" s="92">
        <f t="shared" si="19"/>
        <v>0</v>
      </c>
    </row>
    <row r="28" spans="1:67" ht="12.75">
      <c r="A28" s="55">
        <v>39099</v>
      </c>
      <c r="B28" s="54">
        <v>69</v>
      </c>
      <c r="C28" s="56" t="s">
        <v>97</v>
      </c>
      <c r="D28" s="54" t="s">
        <v>22</v>
      </c>
      <c r="E28" s="56">
        <v>1</v>
      </c>
      <c r="F28" s="85" t="s">
        <v>81</v>
      </c>
      <c r="G28" s="85" t="s">
        <v>81</v>
      </c>
      <c r="H28" s="85" t="s">
        <v>81</v>
      </c>
      <c r="I28" s="85" t="s">
        <v>81</v>
      </c>
      <c r="J28" s="85" t="s">
        <v>81</v>
      </c>
      <c r="K28" s="56">
        <v>0</v>
      </c>
      <c r="L28" s="54" t="s">
        <v>81</v>
      </c>
      <c r="M28" s="54" t="s">
        <v>81</v>
      </c>
      <c r="N28" s="54" t="s">
        <v>81</v>
      </c>
      <c r="O28" s="54" t="s">
        <v>81</v>
      </c>
      <c r="P28" s="54" t="s">
        <v>81</v>
      </c>
      <c r="Q28" s="54" t="s">
        <v>81</v>
      </c>
      <c r="R28" s="54" t="s">
        <v>81</v>
      </c>
      <c r="S28" s="56" t="s">
        <v>81</v>
      </c>
      <c r="T28" s="54" t="s">
        <v>81</v>
      </c>
      <c r="U28" s="56" t="s">
        <v>81</v>
      </c>
      <c r="V28" s="54" t="s">
        <v>81</v>
      </c>
      <c r="W28" s="56" t="s">
        <v>81</v>
      </c>
      <c r="X28" s="54" t="s">
        <v>81</v>
      </c>
      <c r="Y28" s="56" t="s">
        <v>81</v>
      </c>
      <c r="Z28" s="54" t="s">
        <v>81</v>
      </c>
      <c r="AA28" s="56" t="s">
        <v>81</v>
      </c>
      <c r="AB28" s="54" t="s">
        <v>81</v>
      </c>
      <c r="AC28" s="56" t="s">
        <v>81</v>
      </c>
      <c r="AD28" s="54" t="s">
        <v>81</v>
      </c>
      <c r="AE28" s="56" t="s">
        <v>81</v>
      </c>
      <c r="AF28" s="54" t="s">
        <v>81</v>
      </c>
      <c r="AH28" s="94">
        <v>13</v>
      </c>
      <c r="AI28" s="92">
        <f t="shared" si="4"/>
        <v>0</v>
      </c>
      <c r="AJ28" s="92">
        <f t="shared" si="5"/>
        <v>0</v>
      </c>
      <c r="AK28" s="92">
        <f t="shared" si="6"/>
        <v>0</v>
      </c>
      <c r="AL28" s="92">
        <f t="shared" si="7"/>
        <v>0</v>
      </c>
      <c r="AM28" s="92">
        <v>7</v>
      </c>
      <c r="AN28" s="92">
        <v>11.3</v>
      </c>
      <c r="AO28" s="92">
        <f t="shared" si="8"/>
        <v>0</v>
      </c>
      <c r="AP28" s="92">
        <v>0.47</v>
      </c>
      <c r="AQ28" s="92">
        <f t="shared" si="9"/>
        <v>0</v>
      </c>
      <c r="AR28" s="92">
        <f t="shared" si="10"/>
        <v>0</v>
      </c>
      <c r="AT28" s="94">
        <v>13</v>
      </c>
      <c r="AU28" s="92">
        <f t="shared" si="0"/>
        <v>0</v>
      </c>
      <c r="AV28" s="92">
        <f t="shared" si="1"/>
        <v>0</v>
      </c>
      <c r="AW28" s="93">
        <f t="shared" si="11"/>
        <v>0</v>
      </c>
      <c r="AX28" s="92">
        <f t="shared" si="12"/>
        <v>0</v>
      </c>
      <c r="AY28" s="92">
        <v>7</v>
      </c>
      <c r="AZ28" s="92">
        <v>11.3</v>
      </c>
      <c r="BA28" s="92">
        <f t="shared" si="13"/>
        <v>0</v>
      </c>
      <c r="BB28" s="92">
        <v>0.47</v>
      </c>
      <c r="BC28" s="92">
        <f t="shared" si="14"/>
        <v>0</v>
      </c>
      <c r="BD28" s="92">
        <f t="shared" si="15"/>
        <v>0</v>
      </c>
      <c r="BF28" s="94">
        <v>13</v>
      </c>
      <c r="BG28" s="92">
        <f t="shared" si="2"/>
        <v>0</v>
      </c>
      <c r="BH28" s="92">
        <f t="shared" si="3"/>
        <v>0</v>
      </c>
      <c r="BI28" s="92">
        <f t="shared" si="16"/>
        <v>0</v>
      </c>
      <c r="BJ28" s="92">
        <f t="shared" si="17"/>
        <v>0</v>
      </c>
      <c r="BK28" s="92">
        <v>7</v>
      </c>
      <c r="BL28" s="92">
        <v>11.3</v>
      </c>
      <c r="BM28" s="92">
        <f t="shared" si="18"/>
        <v>0</v>
      </c>
      <c r="BN28" s="92">
        <v>0.47</v>
      </c>
      <c r="BO28" s="92">
        <f t="shared" si="19"/>
        <v>0</v>
      </c>
    </row>
    <row r="29" spans="1:67" ht="12.75">
      <c r="A29" s="55">
        <v>39108</v>
      </c>
      <c r="B29" s="54">
        <v>69</v>
      </c>
      <c r="C29" s="56" t="s">
        <v>97</v>
      </c>
      <c r="D29" s="54" t="s">
        <v>116</v>
      </c>
      <c r="E29" s="56">
        <v>1</v>
      </c>
      <c r="F29" s="85" t="s">
        <v>81</v>
      </c>
      <c r="G29" s="85" t="s">
        <v>81</v>
      </c>
      <c r="H29" s="85" t="s">
        <v>81</v>
      </c>
      <c r="I29" s="85">
        <v>42</v>
      </c>
      <c r="J29" s="85" t="s">
        <v>81</v>
      </c>
      <c r="K29" s="85">
        <v>0</v>
      </c>
      <c r="L29" s="54" t="s">
        <v>81</v>
      </c>
      <c r="M29" s="54" t="s">
        <v>81</v>
      </c>
      <c r="N29" s="54" t="s">
        <v>81</v>
      </c>
      <c r="O29" s="54" t="s">
        <v>81</v>
      </c>
      <c r="P29" s="54" t="s">
        <v>81</v>
      </c>
      <c r="Q29" s="54" t="s">
        <v>81</v>
      </c>
      <c r="R29" s="54" t="s">
        <v>81</v>
      </c>
      <c r="S29" s="56" t="s">
        <v>81</v>
      </c>
      <c r="T29" s="54" t="s">
        <v>81</v>
      </c>
      <c r="U29" s="56" t="s">
        <v>81</v>
      </c>
      <c r="V29" s="54" t="s">
        <v>81</v>
      </c>
      <c r="W29" s="56" t="s">
        <v>81</v>
      </c>
      <c r="X29" s="54" t="s">
        <v>81</v>
      </c>
      <c r="Y29" s="56" t="s">
        <v>81</v>
      </c>
      <c r="Z29" s="54" t="s">
        <v>81</v>
      </c>
      <c r="AA29" s="56" t="s">
        <v>81</v>
      </c>
      <c r="AB29" s="54" t="s">
        <v>81</v>
      </c>
      <c r="AC29" s="56" t="s">
        <v>81</v>
      </c>
      <c r="AD29" s="54" t="s">
        <v>81</v>
      </c>
      <c r="AE29" s="56" t="s">
        <v>81</v>
      </c>
      <c r="AF29" s="54" t="s">
        <v>81</v>
      </c>
      <c r="AH29" s="94">
        <v>14</v>
      </c>
      <c r="AI29" s="92">
        <f t="shared" si="4"/>
        <v>0</v>
      </c>
      <c r="AJ29" s="92">
        <f t="shared" si="5"/>
        <v>0</v>
      </c>
      <c r="AK29" s="92">
        <f t="shared" si="6"/>
        <v>0</v>
      </c>
      <c r="AL29" s="92">
        <f t="shared" si="7"/>
        <v>0</v>
      </c>
      <c r="AM29" s="92">
        <v>9</v>
      </c>
      <c r="AN29" s="92">
        <v>11.3</v>
      </c>
      <c r="AO29" s="92">
        <f t="shared" si="8"/>
        <v>0</v>
      </c>
      <c r="AP29" s="92">
        <v>0.47</v>
      </c>
      <c r="AQ29" s="92">
        <f t="shared" si="9"/>
        <v>0</v>
      </c>
      <c r="AR29" s="92">
        <f t="shared" si="10"/>
        <v>0</v>
      </c>
      <c r="AT29" s="94">
        <v>14</v>
      </c>
      <c r="AU29" s="92">
        <f t="shared" si="0"/>
        <v>0</v>
      </c>
      <c r="AV29" s="92">
        <f t="shared" si="1"/>
        <v>0</v>
      </c>
      <c r="AW29" s="93">
        <f t="shared" si="11"/>
        <v>0</v>
      </c>
      <c r="AX29" s="92">
        <f t="shared" si="12"/>
        <v>0</v>
      </c>
      <c r="AY29" s="92">
        <v>9</v>
      </c>
      <c r="AZ29" s="92">
        <v>11.3</v>
      </c>
      <c r="BA29" s="92">
        <f t="shared" si="13"/>
        <v>0</v>
      </c>
      <c r="BB29" s="92">
        <v>0.47</v>
      </c>
      <c r="BC29" s="92">
        <f t="shared" si="14"/>
        <v>0</v>
      </c>
      <c r="BD29" s="92">
        <f t="shared" si="15"/>
        <v>0</v>
      </c>
      <c r="BF29" s="94">
        <v>14</v>
      </c>
      <c r="BG29" s="92">
        <f t="shared" si="2"/>
        <v>0</v>
      </c>
      <c r="BH29" s="92">
        <f t="shared" si="3"/>
        <v>0</v>
      </c>
      <c r="BI29" s="92">
        <f t="shared" si="16"/>
        <v>0</v>
      </c>
      <c r="BJ29" s="92">
        <f t="shared" si="17"/>
        <v>0</v>
      </c>
      <c r="BK29" s="92">
        <v>9</v>
      </c>
      <c r="BL29" s="92">
        <v>11.3</v>
      </c>
      <c r="BM29" s="92">
        <f t="shared" si="18"/>
        <v>0</v>
      </c>
      <c r="BN29" s="92">
        <v>0.47</v>
      </c>
      <c r="BO29" s="92">
        <f t="shared" si="19"/>
        <v>0</v>
      </c>
    </row>
    <row r="30" spans="1:67" ht="12.75">
      <c r="A30" s="55"/>
      <c r="B30" s="54"/>
      <c r="C30" s="56"/>
      <c r="D30" s="54"/>
      <c r="E30" s="56"/>
      <c r="F30" s="85"/>
      <c r="G30" s="56"/>
      <c r="H30" s="85"/>
      <c r="I30" s="85"/>
      <c r="J30" s="85"/>
      <c r="K30" s="56"/>
      <c r="L30" s="54"/>
      <c r="M30" s="56"/>
      <c r="N30" s="60"/>
      <c r="O30" s="60"/>
      <c r="P30" s="60"/>
      <c r="Q30" s="60"/>
      <c r="R30" s="54"/>
      <c r="S30" s="54"/>
      <c r="T30" s="56"/>
      <c r="U30" s="54"/>
      <c r="V30" s="56"/>
      <c r="W30" s="60"/>
      <c r="X30" s="60"/>
      <c r="Y30" s="60"/>
      <c r="Z30" s="60"/>
      <c r="AA30" s="60"/>
      <c r="AB30" s="60"/>
      <c r="AC30" s="54"/>
      <c r="AD30" s="54"/>
      <c r="AE30" s="56"/>
      <c r="AF30" s="54"/>
      <c r="AH30" s="95">
        <v>15</v>
      </c>
      <c r="AI30" s="92">
        <f t="shared" si="4"/>
        <v>0</v>
      </c>
      <c r="AJ30" s="92">
        <f t="shared" si="5"/>
        <v>0</v>
      </c>
      <c r="AK30" s="92">
        <f t="shared" si="6"/>
        <v>0</v>
      </c>
      <c r="AL30" s="92">
        <f t="shared" si="7"/>
        <v>0</v>
      </c>
      <c r="AM30" s="92"/>
      <c r="AN30" s="92">
        <v>11.3</v>
      </c>
      <c r="AO30" s="92">
        <f t="shared" si="8"/>
        <v>0</v>
      </c>
      <c r="AP30" s="92">
        <v>0.47</v>
      </c>
      <c r="AQ30" s="92">
        <f t="shared" si="9"/>
        <v>0</v>
      </c>
      <c r="AR30" s="92">
        <f t="shared" si="10"/>
        <v>0</v>
      </c>
      <c r="AT30" s="95">
        <v>15</v>
      </c>
      <c r="AU30" s="92">
        <f t="shared" si="0"/>
        <v>0</v>
      </c>
      <c r="AV30" s="92">
        <f t="shared" si="1"/>
        <v>0</v>
      </c>
      <c r="AW30" s="93">
        <f t="shared" si="11"/>
        <v>0</v>
      </c>
      <c r="AX30" s="92">
        <f t="shared" si="12"/>
        <v>0</v>
      </c>
      <c r="AY30" s="92">
        <v>7</v>
      </c>
      <c r="AZ30" s="92">
        <v>11.3</v>
      </c>
      <c r="BA30" s="92">
        <f t="shared" si="13"/>
        <v>0</v>
      </c>
      <c r="BB30" s="92">
        <v>0.47</v>
      </c>
      <c r="BC30" s="92">
        <f t="shared" si="14"/>
        <v>0</v>
      </c>
      <c r="BD30" s="92">
        <f t="shared" si="15"/>
        <v>0</v>
      </c>
      <c r="BF30" s="94">
        <v>15</v>
      </c>
      <c r="BG30" s="92">
        <f t="shared" si="2"/>
        <v>0</v>
      </c>
      <c r="BH30" s="92">
        <f t="shared" si="3"/>
        <v>0</v>
      </c>
      <c r="BI30" s="92">
        <f t="shared" si="16"/>
        <v>0</v>
      </c>
      <c r="BJ30" s="92">
        <f t="shared" si="17"/>
        <v>0</v>
      </c>
      <c r="BK30" s="92">
        <v>7</v>
      </c>
      <c r="BL30" s="92">
        <v>11.3</v>
      </c>
      <c r="BM30" s="92">
        <f t="shared" si="18"/>
        <v>0</v>
      </c>
      <c r="BN30" s="92">
        <v>0.47</v>
      </c>
      <c r="BO30" s="92">
        <f t="shared" si="19"/>
        <v>0</v>
      </c>
    </row>
    <row r="31" spans="1:67" ht="12.75">
      <c r="A31" s="55"/>
      <c r="B31" s="54"/>
      <c r="C31" s="56"/>
      <c r="D31" s="54"/>
      <c r="E31" s="56"/>
      <c r="F31" s="54"/>
      <c r="G31" s="56"/>
      <c r="H31" s="54"/>
      <c r="I31" s="56"/>
      <c r="J31" s="54"/>
      <c r="K31" s="56"/>
      <c r="L31" s="54"/>
      <c r="M31" s="56"/>
      <c r="N31" s="54"/>
      <c r="O31" s="56"/>
      <c r="P31" s="54"/>
      <c r="Q31" s="56"/>
      <c r="R31" s="54"/>
      <c r="S31" s="56"/>
      <c r="T31" s="54"/>
      <c r="U31" s="56"/>
      <c r="V31" s="54"/>
      <c r="W31" s="56"/>
      <c r="X31" s="54"/>
      <c r="Y31" s="56"/>
      <c r="Z31" s="54"/>
      <c r="AA31" s="56"/>
      <c r="AB31" s="54"/>
      <c r="AC31" s="56"/>
      <c r="AD31" s="54"/>
      <c r="AE31" s="56"/>
      <c r="AF31" s="54"/>
      <c r="AH31" s="95">
        <v>16</v>
      </c>
      <c r="AI31" s="92">
        <f t="shared" si="4"/>
        <v>0</v>
      </c>
      <c r="AJ31" s="92">
        <f t="shared" si="5"/>
        <v>0</v>
      </c>
      <c r="AK31" s="92">
        <f t="shared" si="6"/>
        <v>0</v>
      </c>
      <c r="AL31" s="92">
        <f t="shared" si="7"/>
        <v>0</v>
      </c>
      <c r="AM31" s="92"/>
      <c r="AN31" s="92">
        <v>11.3</v>
      </c>
      <c r="AO31" s="92">
        <f t="shared" si="8"/>
        <v>0</v>
      </c>
      <c r="AP31" s="92">
        <v>0.47</v>
      </c>
      <c r="AQ31" s="92">
        <f t="shared" si="9"/>
        <v>0</v>
      </c>
      <c r="AR31" s="92">
        <f t="shared" si="10"/>
        <v>0</v>
      </c>
      <c r="AT31" s="95">
        <v>16</v>
      </c>
      <c r="AU31" s="92">
        <f t="shared" si="0"/>
        <v>0</v>
      </c>
      <c r="AV31" s="92">
        <f t="shared" si="1"/>
        <v>0</v>
      </c>
      <c r="AW31" s="93">
        <f t="shared" si="11"/>
        <v>0</v>
      </c>
      <c r="AX31" s="92">
        <f t="shared" si="12"/>
        <v>0</v>
      </c>
      <c r="AY31" s="92">
        <v>7</v>
      </c>
      <c r="AZ31" s="92">
        <v>11.3</v>
      </c>
      <c r="BA31" s="92">
        <f t="shared" si="13"/>
        <v>0</v>
      </c>
      <c r="BB31" s="92">
        <v>0.47</v>
      </c>
      <c r="BC31" s="92">
        <f t="shared" si="14"/>
        <v>0</v>
      </c>
      <c r="BD31" s="92">
        <f t="shared" si="15"/>
        <v>0</v>
      </c>
      <c r="BF31" s="94">
        <v>16</v>
      </c>
      <c r="BG31" s="92">
        <f t="shared" si="2"/>
        <v>0</v>
      </c>
      <c r="BH31" s="92">
        <f t="shared" si="3"/>
        <v>0</v>
      </c>
      <c r="BI31" s="92">
        <f t="shared" si="16"/>
        <v>0</v>
      </c>
      <c r="BJ31" s="92">
        <f t="shared" si="17"/>
        <v>0</v>
      </c>
      <c r="BK31" s="92">
        <v>7</v>
      </c>
      <c r="BL31" s="92">
        <v>11.3</v>
      </c>
      <c r="BM31" s="92">
        <f t="shared" si="18"/>
        <v>0</v>
      </c>
      <c r="BN31" s="92">
        <v>0.47</v>
      </c>
      <c r="BO31" s="92">
        <f t="shared" si="19"/>
        <v>0</v>
      </c>
    </row>
    <row r="32" spans="1:67" ht="12.75">
      <c r="A32" s="55"/>
      <c r="B32" s="54"/>
      <c r="C32" s="56"/>
      <c r="D32" s="54"/>
      <c r="E32" s="56"/>
      <c r="F32" s="54"/>
      <c r="G32" s="56"/>
      <c r="H32" s="54"/>
      <c r="I32" s="56"/>
      <c r="J32" s="54"/>
      <c r="K32" s="56"/>
      <c r="L32" s="54"/>
      <c r="M32" s="56"/>
      <c r="N32" s="54"/>
      <c r="O32" s="56"/>
      <c r="P32" s="54"/>
      <c r="Q32" s="56"/>
      <c r="R32" s="54"/>
      <c r="S32" s="56"/>
      <c r="T32" s="54"/>
      <c r="U32" s="56"/>
      <c r="V32" s="54"/>
      <c r="W32" s="56"/>
      <c r="X32" s="54"/>
      <c r="Y32" s="56"/>
      <c r="Z32" s="54"/>
      <c r="AA32" s="56"/>
      <c r="AB32" s="54"/>
      <c r="AC32" s="56"/>
      <c r="AD32" s="54"/>
      <c r="AE32" s="56"/>
      <c r="AF32" s="54"/>
      <c r="AH32" s="95">
        <v>17</v>
      </c>
      <c r="AI32" s="92">
        <f t="shared" si="4"/>
        <v>0</v>
      </c>
      <c r="AJ32" s="92">
        <f t="shared" si="5"/>
        <v>0</v>
      </c>
      <c r="AK32" s="92">
        <f t="shared" si="6"/>
        <v>0</v>
      </c>
      <c r="AL32" s="92">
        <f t="shared" si="7"/>
        <v>0</v>
      </c>
      <c r="AM32" s="92"/>
      <c r="AN32" s="92">
        <v>11.3</v>
      </c>
      <c r="AO32" s="92">
        <f t="shared" si="8"/>
        <v>0</v>
      </c>
      <c r="AP32" s="92">
        <v>0.47</v>
      </c>
      <c r="AQ32" s="92">
        <f t="shared" si="9"/>
        <v>0</v>
      </c>
      <c r="AR32" s="92">
        <f t="shared" si="10"/>
        <v>0</v>
      </c>
      <c r="AT32" s="95">
        <v>17</v>
      </c>
      <c r="AU32" s="92">
        <f t="shared" si="0"/>
        <v>0</v>
      </c>
      <c r="AV32" s="92">
        <f t="shared" si="1"/>
        <v>0</v>
      </c>
      <c r="AW32" s="93">
        <f t="shared" si="11"/>
        <v>0</v>
      </c>
      <c r="AX32" s="92">
        <f t="shared" si="12"/>
        <v>0</v>
      </c>
      <c r="AY32" s="92">
        <v>7</v>
      </c>
      <c r="AZ32" s="92">
        <v>11.3</v>
      </c>
      <c r="BA32" s="92">
        <f t="shared" si="13"/>
        <v>0</v>
      </c>
      <c r="BB32" s="92">
        <v>0.47</v>
      </c>
      <c r="BC32" s="92">
        <f t="shared" si="14"/>
        <v>0</v>
      </c>
      <c r="BD32" s="92">
        <f t="shared" si="15"/>
        <v>0</v>
      </c>
      <c r="BF32" s="94">
        <v>17</v>
      </c>
      <c r="BG32" s="92">
        <f t="shared" si="2"/>
        <v>0</v>
      </c>
      <c r="BH32" s="92">
        <f t="shared" si="3"/>
        <v>0</v>
      </c>
      <c r="BI32" s="92">
        <f t="shared" si="16"/>
        <v>0</v>
      </c>
      <c r="BJ32" s="92">
        <f t="shared" si="17"/>
        <v>0</v>
      </c>
      <c r="BK32" s="92">
        <v>7</v>
      </c>
      <c r="BL32" s="92">
        <v>11.3</v>
      </c>
      <c r="BM32" s="92">
        <f t="shared" si="18"/>
        <v>0</v>
      </c>
      <c r="BN32" s="92">
        <v>0.47</v>
      </c>
      <c r="BO32" s="92">
        <f t="shared" si="19"/>
        <v>0</v>
      </c>
    </row>
    <row r="33" spans="1:67" s="79" customFormat="1" ht="12.75">
      <c r="A33" s="55"/>
      <c r="B33" s="54"/>
      <c r="C33" s="56"/>
      <c r="D33" s="54"/>
      <c r="E33" s="56"/>
      <c r="F33" s="54"/>
      <c r="G33" s="56"/>
      <c r="H33" s="54"/>
      <c r="I33" s="56"/>
      <c r="J33" s="54"/>
      <c r="K33" s="56"/>
      <c r="L33" s="54"/>
      <c r="M33" s="56"/>
      <c r="N33" s="54"/>
      <c r="O33" s="56"/>
      <c r="P33" s="54"/>
      <c r="Q33" s="56"/>
      <c r="R33" s="54"/>
      <c r="S33" s="56"/>
      <c r="T33" s="54"/>
      <c r="U33" s="56"/>
      <c r="V33" s="54"/>
      <c r="W33" s="56"/>
      <c r="X33" s="54"/>
      <c r="Y33" s="56"/>
      <c r="Z33" s="54"/>
      <c r="AA33" s="56"/>
      <c r="AB33" s="54"/>
      <c r="AC33" s="56"/>
      <c r="AD33" s="54"/>
      <c r="AE33" s="56"/>
      <c r="AF33" s="54"/>
      <c r="AH33" s="93">
        <v>18</v>
      </c>
      <c r="AI33" s="92">
        <f t="shared" si="4"/>
        <v>0</v>
      </c>
      <c r="AJ33" s="92">
        <f t="shared" si="5"/>
        <v>0</v>
      </c>
      <c r="AK33" s="92">
        <f t="shared" si="6"/>
        <v>0</v>
      </c>
      <c r="AL33" s="92">
        <f t="shared" si="7"/>
        <v>0</v>
      </c>
      <c r="AM33" s="92"/>
      <c r="AN33" s="92">
        <v>11.3</v>
      </c>
      <c r="AO33" s="92">
        <f t="shared" si="8"/>
        <v>0</v>
      </c>
      <c r="AP33" s="92">
        <v>0.47</v>
      </c>
      <c r="AQ33" s="92">
        <f t="shared" si="9"/>
        <v>0</v>
      </c>
      <c r="AR33" s="92">
        <f t="shared" si="10"/>
        <v>0</v>
      </c>
      <c r="AT33" s="93">
        <v>18</v>
      </c>
      <c r="AU33" s="92">
        <f t="shared" si="0"/>
        <v>0</v>
      </c>
      <c r="AV33" s="92">
        <f t="shared" si="1"/>
        <v>0</v>
      </c>
      <c r="AW33" s="93">
        <f t="shared" si="11"/>
        <v>0</v>
      </c>
      <c r="AX33" s="92">
        <f t="shared" si="12"/>
        <v>0</v>
      </c>
      <c r="AY33" s="92">
        <v>7</v>
      </c>
      <c r="AZ33" s="92">
        <v>11.3</v>
      </c>
      <c r="BA33" s="92">
        <f t="shared" si="13"/>
        <v>0</v>
      </c>
      <c r="BB33" s="92">
        <v>0.47</v>
      </c>
      <c r="BC33" s="92">
        <f t="shared" si="14"/>
        <v>0</v>
      </c>
      <c r="BD33" s="92">
        <f t="shared" si="15"/>
        <v>0</v>
      </c>
      <c r="BF33" s="93">
        <v>18</v>
      </c>
      <c r="BG33" s="92">
        <f t="shared" si="2"/>
        <v>0</v>
      </c>
      <c r="BH33" s="92">
        <f t="shared" si="3"/>
        <v>0</v>
      </c>
      <c r="BI33" s="92">
        <f t="shared" si="16"/>
        <v>0</v>
      </c>
      <c r="BJ33" s="92">
        <f t="shared" si="17"/>
        <v>0</v>
      </c>
      <c r="BK33" s="92">
        <v>7</v>
      </c>
      <c r="BL33" s="92">
        <v>11.3</v>
      </c>
      <c r="BM33" s="92">
        <f t="shared" si="18"/>
        <v>0</v>
      </c>
      <c r="BN33" s="92">
        <v>0.47</v>
      </c>
      <c r="BO33" s="92">
        <f t="shared" si="19"/>
        <v>0</v>
      </c>
    </row>
    <row r="34" spans="1:67" s="79" customFormat="1" ht="12.75">
      <c r="A34" s="55"/>
      <c r="B34" s="54"/>
      <c r="C34" s="56"/>
      <c r="D34" s="54"/>
      <c r="E34" s="56"/>
      <c r="F34" s="54"/>
      <c r="G34" s="56"/>
      <c r="H34" s="54"/>
      <c r="I34" s="56"/>
      <c r="J34" s="54"/>
      <c r="K34" s="56"/>
      <c r="L34" s="54"/>
      <c r="M34" s="56"/>
      <c r="N34" s="54"/>
      <c r="O34" s="56"/>
      <c r="P34" s="54"/>
      <c r="Q34" s="56"/>
      <c r="R34" s="54"/>
      <c r="S34" s="56"/>
      <c r="T34" s="54"/>
      <c r="U34" s="56"/>
      <c r="V34" s="54"/>
      <c r="W34" s="56"/>
      <c r="X34" s="54"/>
      <c r="Y34" s="56"/>
      <c r="Z34" s="54"/>
      <c r="AA34" s="56"/>
      <c r="AB34" s="54"/>
      <c r="AC34" s="56"/>
      <c r="AD34" s="54"/>
      <c r="AE34" s="56"/>
      <c r="AF34" s="54"/>
      <c r="AH34" s="93">
        <v>19</v>
      </c>
      <c r="AI34" s="92">
        <f t="shared" si="4"/>
        <v>0</v>
      </c>
      <c r="AJ34" s="92">
        <f t="shared" si="5"/>
        <v>0</v>
      </c>
      <c r="AK34" s="96">
        <f t="shared" si="6"/>
        <v>0</v>
      </c>
      <c r="AL34" s="96">
        <f t="shared" si="7"/>
        <v>0</v>
      </c>
      <c r="AM34" s="96"/>
      <c r="AN34" s="96">
        <v>11.3</v>
      </c>
      <c r="AO34" s="96">
        <f t="shared" si="8"/>
        <v>0</v>
      </c>
      <c r="AP34" s="92">
        <v>0.47</v>
      </c>
      <c r="AQ34" s="96">
        <f t="shared" si="9"/>
        <v>0</v>
      </c>
      <c r="AR34" s="96">
        <f t="shared" si="10"/>
        <v>0</v>
      </c>
      <c r="AT34" s="93">
        <v>19</v>
      </c>
      <c r="AU34" s="92">
        <f t="shared" si="0"/>
        <v>0</v>
      </c>
      <c r="AV34" s="92">
        <f t="shared" si="1"/>
        <v>0</v>
      </c>
      <c r="AW34" s="93">
        <f t="shared" si="11"/>
        <v>0</v>
      </c>
      <c r="AX34" s="92">
        <f t="shared" si="12"/>
        <v>0</v>
      </c>
      <c r="AY34" s="92">
        <v>7</v>
      </c>
      <c r="AZ34" s="92">
        <v>11.3</v>
      </c>
      <c r="BA34" s="92">
        <f t="shared" si="13"/>
        <v>0</v>
      </c>
      <c r="BB34" s="92">
        <v>0.47</v>
      </c>
      <c r="BC34" s="92">
        <f t="shared" si="14"/>
        <v>0</v>
      </c>
      <c r="BD34" s="92">
        <f t="shared" si="15"/>
        <v>0</v>
      </c>
      <c r="BF34" s="93">
        <v>19</v>
      </c>
      <c r="BG34" s="92">
        <f t="shared" si="2"/>
        <v>0</v>
      </c>
      <c r="BH34" s="92">
        <f t="shared" si="3"/>
        <v>0</v>
      </c>
      <c r="BI34" s="92">
        <f t="shared" si="16"/>
        <v>0</v>
      </c>
      <c r="BJ34" s="92">
        <f t="shared" si="17"/>
        <v>0</v>
      </c>
      <c r="BK34" s="92">
        <v>7</v>
      </c>
      <c r="BL34" s="92">
        <v>11.3</v>
      </c>
      <c r="BM34" s="92">
        <f t="shared" si="18"/>
        <v>0</v>
      </c>
      <c r="BN34" s="92">
        <v>0.47</v>
      </c>
      <c r="BO34" s="92">
        <f t="shared" si="19"/>
        <v>0</v>
      </c>
    </row>
    <row r="35" spans="1:44" s="79" customFormat="1" ht="12.75">
      <c r="A35" s="60"/>
      <c r="B35" s="54"/>
      <c r="C35" s="56"/>
      <c r="D35" s="54"/>
      <c r="E35" s="56"/>
      <c r="F35" s="54"/>
      <c r="G35" s="56"/>
      <c r="H35" s="54"/>
      <c r="I35" s="56"/>
      <c r="J35" s="54"/>
      <c r="K35" s="56"/>
      <c r="L35" s="54"/>
      <c r="M35" s="56"/>
      <c r="N35" s="54"/>
      <c r="O35" s="56"/>
      <c r="P35" s="54"/>
      <c r="Q35" s="56"/>
      <c r="R35" s="54"/>
      <c r="S35" s="56"/>
      <c r="T35" s="54"/>
      <c r="U35" s="56"/>
      <c r="V35" s="54"/>
      <c r="W35" s="56"/>
      <c r="X35" s="54"/>
      <c r="Y35" s="56"/>
      <c r="Z35" s="54"/>
      <c r="AA35" s="56"/>
      <c r="AB35" s="54"/>
      <c r="AC35" s="56"/>
      <c r="AD35" s="54"/>
      <c r="AE35" s="56"/>
      <c r="AF35" s="54"/>
      <c r="AK35" s="97"/>
      <c r="AL35" s="98"/>
      <c r="AM35" s="98"/>
      <c r="AN35" s="98"/>
      <c r="AO35" s="99"/>
      <c r="AP35" s="98"/>
      <c r="AQ35" s="99"/>
      <c r="AR35" s="99"/>
    </row>
    <row r="36" spans="1:44" s="79" customFormat="1" ht="13.5" thickBot="1">
      <c r="A36" s="100"/>
      <c r="B36" s="101"/>
      <c r="C36" s="102"/>
      <c r="D36" s="101"/>
      <c r="E36" s="102"/>
      <c r="F36" s="101"/>
      <c r="G36" s="102"/>
      <c r="H36" s="101"/>
      <c r="I36" s="102"/>
      <c r="J36" s="101"/>
      <c r="K36" s="102"/>
      <c r="L36" s="101"/>
      <c r="M36" s="102"/>
      <c r="N36" s="101"/>
      <c r="O36" s="102"/>
      <c r="P36" s="101"/>
      <c r="Q36" s="102"/>
      <c r="R36" s="101"/>
      <c r="S36" s="102"/>
      <c r="T36" s="101"/>
      <c r="U36" s="102"/>
      <c r="V36" s="101"/>
      <c r="W36" s="102"/>
      <c r="X36" s="101"/>
      <c r="Y36" s="102"/>
      <c r="Z36" s="101"/>
      <c r="AA36" s="102"/>
      <c r="AB36" s="101"/>
      <c r="AC36" s="102"/>
      <c r="AD36" s="101"/>
      <c r="AE36" s="102"/>
      <c r="AF36" s="101"/>
      <c r="AK36" s="103"/>
      <c r="AL36" s="35"/>
      <c r="AM36" s="35"/>
      <c r="AN36" s="35"/>
      <c r="AO36" s="34"/>
      <c r="AP36" s="35"/>
      <c r="AQ36" s="34"/>
      <c r="AR36" s="34"/>
    </row>
    <row r="37" spans="34:58" ht="13.5" thickBot="1">
      <c r="AH37" s="2" t="s">
        <v>120</v>
      </c>
      <c r="AJ37" s="34"/>
      <c r="AK37" s="34"/>
      <c r="AL37" s="35"/>
      <c r="AM37" s="35"/>
      <c r="AN37" s="35"/>
      <c r="AO37" s="34"/>
      <c r="AP37" s="35"/>
      <c r="AQ37" s="34"/>
      <c r="AR37" s="34"/>
      <c r="AS37" s="34"/>
      <c r="AT37" s="3" t="s">
        <v>120</v>
      </c>
      <c r="BF37" s="2" t="s">
        <v>120</v>
      </c>
    </row>
    <row r="38" spans="1:67" ht="13.5" thickBot="1">
      <c r="A38" s="30" t="s">
        <v>8</v>
      </c>
      <c r="B38" s="30" t="s">
        <v>40</v>
      </c>
      <c r="C38" s="104"/>
      <c r="D38" s="105"/>
      <c r="N38" s="34"/>
      <c r="AH38" s="82" t="s">
        <v>111</v>
      </c>
      <c r="AI38" s="135"/>
      <c r="AT38" s="136" t="s">
        <v>112</v>
      </c>
      <c r="AU38" s="105"/>
      <c r="BF38" s="136" t="s">
        <v>113</v>
      </c>
      <c r="BG38" s="137"/>
      <c r="BH38" s="1"/>
      <c r="BI38" s="1"/>
      <c r="BJ38" s="1"/>
      <c r="BK38" s="1"/>
      <c r="BL38" s="1"/>
      <c r="BM38" s="1"/>
      <c r="BN38" s="1"/>
      <c r="BO38" s="1"/>
    </row>
    <row r="39" spans="1:67" ht="13.5" thickBot="1">
      <c r="A39" s="32">
        <v>39084</v>
      </c>
      <c r="B39" s="26">
        <v>127</v>
      </c>
      <c r="C39" s="34"/>
      <c r="D39" s="27"/>
      <c r="N39" s="34"/>
      <c r="AH39" s="138" t="s">
        <v>61</v>
      </c>
      <c r="AI39" s="139" t="s">
        <v>62</v>
      </c>
      <c r="AJ39" s="83" t="s">
        <v>63</v>
      </c>
      <c r="AK39" s="83" t="s">
        <v>64</v>
      </c>
      <c r="AL39" s="83" t="s">
        <v>65</v>
      </c>
      <c r="AM39" s="83" t="s">
        <v>66</v>
      </c>
      <c r="AN39" s="83" t="s">
        <v>122</v>
      </c>
      <c r="AO39" s="83" t="s">
        <v>68</v>
      </c>
      <c r="AP39" s="83" t="s">
        <v>76</v>
      </c>
      <c r="AQ39" s="83" t="s">
        <v>77</v>
      </c>
      <c r="AR39" s="84" t="s">
        <v>80</v>
      </c>
      <c r="AT39" s="82" t="s">
        <v>61</v>
      </c>
      <c r="AU39" s="83" t="s">
        <v>62</v>
      </c>
      <c r="AV39" s="83" t="s">
        <v>63</v>
      </c>
      <c r="AW39" s="83" t="s">
        <v>64</v>
      </c>
      <c r="AX39" s="83" t="s">
        <v>65</v>
      </c>
      <c r="AY39" s="83" t="s">
        <v>66</v>
      </c>
      <c r="AZ39" s="83" t="s">
        <v>122</v>
      </c>
      <c r="BA39" s="83" t="s">
        <v>68</v>
      </c>
      <c r="BB39" s="83" t="s">
        <v>76</v>
      </c>
      <c r="BC39" s="83" t="s">
        <v>77</v>
      </c>
      <c r="BD39" s="84" t="s">
        <v>80</v>
      </c>
      <c r="BF39" s="3" t="s">
        <v>61</v>
      </c>
      <c r="BG39" s="3" t="s">
        <v>62</v>
      </c>
      <c r="BH39" s="3" t="s">
        <v>63</v>
      </c>
      <c r="BI39" s="3" t="s">
        <v>64</v>
      </c>
      <c r="BJ39" s="3" t="s">
        <v>65</v>
      </c>
      <c r="BK39" s="3" t="s">
        <v>66</v>
      </c>
      <c r="BL39" s="3" t="s">
        <v>122</v>
      </c>
      <c r="BM39" s="3" t="s">
        <v>68</v>
      </c>
      <c r="BN39" s="3" t="s">
        <v>76</v>
      </c>
      <c r="BO39" s="3" t="s">
        <v>77</v>
      </c>
    </row>
    <row r="40" spans="1:67" ht="12.75">
      <c r="A40" s="32">
        <v>39092</v>
      </c>
      <c r="B40" s="26">
        <v>142</v>
      </c>
      <c r="C40" s="34"/>
      <c r="D40" s="27"/>
      <c r="AH40" s="140">
        <v>1</v>
      </c>
      <c r="AI40" s="140">
        <f>L16</f>
        <v>5</v>
      </c>
      <c r="AJ40" s="140">
        <f>L17</f>
        <v>1</v>
      </c>
      <c r="AK40" s="140">
        <f>SUM(AI40:AJ40)</f>
        <v>6</v>
      </c>
      <c r="AL40" s="140">
        <f>AK40/2</f>
        <v>3</v>
      </c>
      <c r="AM40" s="140">
        <v>7</v>
      </c>
      <c r="AN40" s="140">
        <v>12.1</v>
      </c>
      <c r="AO40" s="140">
        <f>(AL40*AM40)/AN40</f>
        <v>1.7355371900826446</v>
      </c>
      <c r="AP40" s="140">
        <v>0.47</v>
      </c>
      <c r="AQ40" s="140">
        <f>AO40/AP40</f>
        <v>3.692632319324776</v>
      </c>
      <c r="AR40" s="140">
        <f>+AO40/0.27</f>
        <v>6.4279155188246095</v>
      </c>
      <c r="AS40" s="79"/>
      <c r="AT40" s="140">
        <v>1</v>
      </c>
      <c r="AU40" s="140">
        <f>SUM(M16)</f>
        <v>0</v>
      </c>
      <c r="AV40" s="140">
        <f>SUM(M17)</f>
        <v>0</v>
      </c>
      <c r="AW40" s="140">
        <f>SUM(AU40:AV40)</f>
        <v>0</v>
      </c>
      <c r="AX40" s="140">
        <f>AW40/2</f>
        <v>0</v>
      </c>
      <c r="AY40" s="140">
        <v>7</v>
      </c>
      <c r="AZ40" s="140">
        <v>12.1</v>
      </c>
      <c r="BA40" s="140">
        <f>(AX40*AY40)/AZ40</f>
        <v>0</v>
      </c>
      <c r="BB40" s="140">
        <v>0.47</v>
      </c>
      <c r="BC40" s="140">
        <f>BA40/BB40</f>
        <v>0</v>
      </c>
      <c r="BD40" s="140">
        <f>+BA40/0.27</f>
        <v>0</v>
      </c>
      <c r="BE40" s="79"/>
      <c r="BF40" s="140">
        <v>1</v>
      </c>
      <c r="BG40" s="140">
        <f>SUM(L16:M16)</f>
        <v>5</v>
      </c>
      <c r="BH40" s="140">
        <f>SUM(L17:M17)</f>
        <v>1</v>
      </c>
      <c r="BI40" s="140">
        <f>SUM(BG40:BH40)</f>
        <v>6</v>
      </c>
      <c r="BJ40" s="140">
        <f>BI40/2</f>
        <v>3</v>
      </c>
      <c r="BK40" s="140">
        <v>7</v>
      </c>
      <c r="BL40" s="140">
        <v>12.1</v>
      </c>
      <c r="BM40" s="140">
        <f>(BJ40*BK40)/BL40</f>
        <v>1.7355371900826446</v>
      </c>
      <c r="BN40" s="140">
        <v>0.47</v>
      </c>
      <c r="BO40" s="140">
        <f>BM40/BN40</f>
        <v>3.692632319324776</v>
      </c>
    </row>
    <row r="41" spans="1:67" ht="12.75">
      <c r="A41" s="32">
        <v>39099</v>
      </c>
      <c r="B41" s="26">
        <v>130</v>
      </c>
      <c r="C41" s="34"/>
      <c r="D41" s="27"/>
      <c r="AH41" s="141">
        <v>2</v>
      </c>
      <c r="AI41" s="140">
        <f>L17</f>
        <v>1</v>
      </c>
      <c r="AJ41" s="140" t="str">
        <f>L18</f>
        <v>-</v>
      </c>
      <c r="AK41" s="141">
        <f>SUM(AI41:AJ41)</f>
        <v>1</v>
      </c>
      <c r="AL41" s="141">
        <f aca="true" t="shared" si="20" ref="AL41:AL58">AK41/2</f>
        <v>0.5</v>
      </c>
      <c r="AM41" s="141">
        <v>4</v>
      </c>
      <c r="AN41" s="140">
        <v>12.1</v>
      </c>
      <c r="AO41" s="141">
        <f>(AL41*AM41)/AN41</f>
        <v>0.1652892561983471</v>
      </c>
      <c r="AP41" s="140">
        <v>0.47</v>
      </c>
      <c r="AQ41" s="141">
        <f>AO41/AP41</f>
        <v>0.35167926850712156</v>
      </c>
      <c r="AR41" s="141">
        <f>+AO41/0.27</f>
        <v>0.6121824303642486</v>
      </c>
      <c r="AS41" s="79"/>
      <c r="AT41" s="141">
        <v>2</v>
      </c>
      <c r="AU41" s="140">
        <f>SUM(M17)</f>
        <v>0</v>
      </c>
      <c r="AV41" s="140">
        <f>SUM(M18)</f>
        <v>0</v>
      </c>
      <c r="AW41" s="141">
        <f>SUM(AU41:AV41)</f>
        <v>0</v>
      </c>
      <c r="AX41" s="142">
        <f aca="true" t="shared" si="21" ref="AX41:AX58">AW41/2</f>
        <v>0</v>
      </c>
      <c r="AY41" s="141">
        <v>4</v>
      </c>
      <c r="AZ41" s="140">
        <v>12.1</v>
      </c>
      <c r="BA41" s="142">
        <f>(AX41*AY41)/AZ41</f>
        <v>0</v>
      </c>
      <c r="BB41" s="140">
        <v>0.47</v>
      </c>
      <c r="BC41" s="141">
        <f>BA41/BB41</f>
        <v>0</v>
      </c>
      <c r="BD41" s="141">
        <f>+BA41/0.27</f>
        <v>0</v>
      </c>
      <c r="BE41" s="79"/>
      <c r="BF41" s="141">
        <v>2</v>
      </c>
      <c r="BG41" s="140">
        <f>SUM(L17:M17)</f>
        <v>1</v>
      </c>
      <c r="BH41" s="140">
        <f>SUM(L18:M18)</f>
        <v>0</v>
      </c>
      <c r="BI41" s="141">
        <f>SUM(BG41:BH41)</f>
        <v>1</v>
      </c>
      <c r="BJ41" s="141">
        <f aca="true" t="shared" si="22" ref="BJ41:BJ58">BI41/2</f>
        <v>0.5</v>
      </c>
      <c r="BK41" s="141">
        <v>4</v>
      </c>
      <c r="BL41" s="140">
        <v>12.1</v>
      </c>
      <c r="BM41" s="141">
        <f>(BJ41*BK41)/BL41</f>
        <v>0.1652892561983471</v>
      </c>
      <c r="BN41" s="140">
        <v>0.47</v>
      </c>
      <c r="BO41" s="141">
        <f>BM41/BN41</f>
        <v>0.35167926850712156</v>
      </c>
    </row>
    <row r="42" spans="1:67" ht="13.5" thickBot="1">
      <c r="A42" s="28"/>
      <c r="B42" s="28"/>
      <c r="C42" s="74"/>
      <c r="D42" s="29"/>
      <c r="AH42" s="141">
        <v>3</v>
      </c>
      <c r="AI42" s="140" t="str">
        <f>L18</f>
        <v>-</v>
      </c>
      <c r="AJ42" s="140" t="str">
        <f>L19</f>
        <v>-</v>
      </c>
      <c r="AK42" s="141">
        <f>SUM(AI42:AJ42)</f>
        <v>0</v>
      </c>
      <c r="AL42" s="141">
        <f t="shared" si="20"/>
        <v>0</v>
      </c>
      <c r="AM42" s="141">
        <v>7</v>
      </c>
      <c r="AN42" s="140">
        <v>12.1</v>
      </c>
      <c r="AO42" s="141">
        <f>(AL42*AM42)/AN42</f>
        <v>0</v>
      </c>
      <c r="AP42" s="140">
        <v>0.47</v>
      </c>
      <c r="AQ42" s="141">
        <f>AO42/AP42</f>
        <v>0</v>
      </c>
      <c r="AR42" s="141">
        <f>+AO42/0.27</f>
        <v>0</v>
      </c>
      <c r="AS42" s="79"/>
      <c r="AT42" s="141">
        <v>3</v>
      </c>
      <c r="AU42" s="140">
        <f>SUM(M18)</f>
        <v>0</v>
      </c>
      <c r="AV42" s="140">
        <f>SUM(M19)</f>
        <v>0</v>
      </c>
      <c r="AW42" s="141">
        <f>SUM(AU42:AV42)</f>
        <v>0</v>
      </c>
      <c r="AX42" s="142">
        <f t="shared" si="21"/>
        <v>0</v>
      </c>
      <c r="AY42" s="141">
        <v>7</v>
      </c>
      <c r="AZ42" s="140">
        <v>12.1</v>
      </c>
      <c r="BA42" s="142">
        <f>(AX42*AY42)/AZ42</f>
        <v>0</v>
      </c>
      <c r="BB42" s="140">
        <v>0.47</v>
      </c>
      <c r="BC42" s="141">
        <f>BA42/BB42</f>
        <v>0</v>
      </c>
      <c r="BD42" s="141">
        <f>+BA42/0.27</f>
        <v>0</v>
      </c>
      <c r="BE42" s="79"/>
      <c r="BF42" s="141">
        <v>3</v>
      </c>
      <c r="BG42" s="140">
        <f>SUM(L18:M18)</f>
        <v>0</v>
      </c>
      <c r="BH42" s="140">
        <f>SUM(L19:M19)</f>
        <v>0</v>
      </c>
      <c r="BI42" s="141">
        <f>SUM(BG42:BH42)</f>
        <v>0</v>
      </c>
      <c r="BJ42" s="141">
        <f t="shared" si="22"/>
        <v>0</v>
      </c>
      <c r="BK42" s="141">
        <v>7</v>
      </c>
      <c r="BL42" s="140">
        <v>12.1</v>
      </c>
      <c r="BM42" s="141">
        <f>(BJ42*BK42)/BL42</f>
        <v>0</v>
      </c>
      <c r="BN42" s="140">
        <v>0.47</v>
      </c>
      <c r="BO42" s="141">
        <f>BM42/BN42</f>
        <v>0</v>
      </c>
    </row>
    <row r="43" spans="34:67" ht="12.75">
      <c r="AH43" s="141">
        <v>4</v>
      </c>
      <c r="AI43" s="140" t="str">
        <f>L19</f>
        <v>-</v>
      </c>
      <c r="AJ43" s="140" t="str">
        <f>L20</f>
        <v>-</v>
      </c>
      <c r="AK43" s="141">
        <f>SUM(AI43:AJ43)</f>
        <v>0</v>
      </c>
      <c r="AL43" s="141">
        <f t="shared" si="20"/>
        <v>0</v>
      </c>
      <c r="AM43" s="141">
        <v>10</v>
      </c>
      <c r="AN43" s="140">
        <v>12.1</v>
      </c>
      <c r="AO43" s="141">
        <f>(AL43*AM43)/AN43</f>
        <v>0</v>
      </c>
      <c r="AP43" s="140">
        <v>0.47</v>
      </c>
      <c r="AQ43" s="141">
        <f>AO43/AP43</f>
        <v>0</v>
      </c>
      <c r="AR43" s="141">
        <f>+AO43/0.27</f>
        <v>0</v>
      </c>
      <c r="AS43" s="79"/>
      <c r="AT43" s="141">
        <v>4</v>
      </c>
      <c r="AU43" s="140">
        <f>SUM(M19)</f>
        <v>0</v>
      </c>
      <c r="AV43" s="140">
        <f>SUM(M20)</f>
        <v>0</v>
      </c>
      <c r="AW43" s="141">
        <f>SUM(AU43:AV43)</f>
        <v>0</v>
      </c>
      <c r="AX43" s="142">
        <f t="shared" si="21"/>
        <v>0</v>
      </c>
      <c r="AY43" s="141">
        <v>10</v>
      </c>
      <c r="AZ43" s="140">
        <v>12.1</v>
      </c>
      <c r="BA43" s="142">
        <f>(AX43*AY43)/AZ43</f>
        <v>0</v>
      </c>
      <c r="BB43" s="140">
        <v>0.47</v>
      </c>
      <c r="BC43" s="141">
        <f>BA43/BB43</f>
        <v>0</v>
      </c>
      <c r="BD43" s="141">
        <f>+BA43/0.27</f>
        <v>0</v>
      </c>
      <c r="BE43" s="79"/>
      <c r="BF43" s="141">
        <v>4</v>
      </c>
      <c r="BG43" s="140">
        <f>SUM(L19:M19)</f>
        <v>0</v>
      </c>
      <c r="BH43" s="140">
        <f>SUM(L20:M20)</f>
        <v>0</v>
      </c>
      <c r="BI43" s="141">
        <f>SUM(BG43:BH43)</f>
        <v>0</v>
      </c>
      <c r="BJ43" s="141">
        <f t="shared" si="22"/>
        <v>0</v>
      </c>
      <c r="BK43" s="141">
        <v>10</v>
      </c>
      <c r="BL43" s="140">
        <v>12.1</v>
      </c>
      <c r="BM43" s="141">
        <f>(BJ43*BK43)/BL43</f>
        <v>0</v>
      </c>
      <c r="BN43" s="140">
        <v>0.47</v>
      </c>
      <c r="BO43" s="141">
        <f>BM43/BN43</f>
        <v>0</v>
      </c>
    </row>
    <row r="44" spans="1:67" ht="13.5" thickBot="1">
      <c r="A44" s="31" t="s">
        <v>41</v>
      </c>
      <c r="C44" s="117" t="s">
        <v>48</v>
      </c>
      <c r="D44" s="117"/>
      <c r="J44" s="31" t="s">
        <v>52</v>
      </c>
      <c r="AH44" s="141">
        <v>5</v>
      </c>
      <c r="AI44" s="140" t="str">
        <f>L20</f>
        <v>-</v>
      </c>
      <c r="AJ44" s="140" t="str">
        <f>L21</f>
        <v>-</v>
      </c>
      <c r="AK44" s="141">
        <f>SUM(AI44:AJ44)</f>
        <v>0</v>
      </c>
      <c r="AL44" s="141">
        <f t="shared" si="20"/>
        <v>0</v>
      </c>
      <c r="AM44" s="141">
        <v>8</v>
      </c>
      <c r="AN44" s="140">
        <v>12.1</v>
      </c>
      <c r="AO44" s="141">
        <f>(AL44*AM44)/AN44</f>
        <v>0</v>
      </c>
      <c r="AP44" s="140">
        <v>0.47</v>
      </c>
      <c r="AQ44" s="141">
        <f>AO44/AP44</f>
        <v>0</v>
      </c>
      <c r="AR44" s="141">
        <f>+AO44/0.27</f>
        <v>0</v>
      </c>
      <c r="AS44" s="79"/>
      <c r="AT44" s="141">
        <v>5</v>
      </c>
      <c r="AU44" s="140">
        <f>SUM(M20)</f>
        <v>0</v>
      </c>
      <c r="AV44" s="140">
        <f>SUM(M21)</f>
        <v>0</v>
      </c>
      <c r="AW44" s="141">
        <f>SUM(AU44:AV44)</f>
        <v>0</v>
      </c>
      <c r="AX44" s="141">
        <f t="shared" si="21"/>
        <v>0</v>
      </c>
      <c r="AY44" s="141">
        <v>8</v>
      </c>
      <c r="AZ44" s="140">
        <v>12.1</v>
      </c>
      <c r="BA44" s="142">
        <f>(AX44*AY44)/AZ44</f>
        <v>0</v>
      </c>
      <c r="BB44" s="140">
        <v>0.47</v>
      </c>
      <c r="BC44" s="141">
        <f>BA44/BB44</f>
        <v>0</v>
      </c>
      <c r="BD44" s="141">
        <f>+BA44/0.27</f>
        <v>0</v>
      </c>
      <c r="BE44" s="79"/>
      <c r="BF44" s="141">
        <v>5</v>
      </c>
      <c r="BG44" s="140">
        <f>SUM(L20:M20)</f>
        <v>0</v>
      </c>
      <c r="BH44" s="140">
        <f>SUM(L21:M21)</f>
        <v>0</v>
      </c>
      <c r="BI44" s="141">
        <f>SUM(BG44:BH44)</f>
        <v>0</v>
      </c>
      <c r="BJ44" s="141">
        <f t="shared" si="22"/>
        <v>0</v>
      </c>
      <c r="BK44" s="141">
        <v>8</v>
      </c>
      <c r="BL44" s="140">
        <v>12.1</v>
      </c>
      <c r="BM44" s="141">
        <f>(BJ44*BK44)/BL44</f>
        <v>0</v>
      </c>
      <c r="BN44" s="140">
        <v>0.47</v>
      </c>
      <c r="BO44" s="141">
        <f>BM44/BN44</f>
        <v>0</v>
      </c>
    </row>
    <row r="45" spans="1:67" ht="12.75">
      <c r="A45" t="s">
        <v>42</v>
      </c>
      <c r="C45" t="s">
        <v>49</v>
      </c>
      <c r="J45" t="s">
        <v>53</v>
      </c>
      <c r="AH45" s="141">
        <v>6</v>
      </c>
      <c r="AI45" s="140" t="str">
        <f>L21</f>
        <v>-</v>
      </c>
      <c r="AJ45" s="140" t="str">
        <f>L22</f>
        <v>-</v>
      </c>
      <c r="AK45" s="141">
        <f>SUM(AI45:AJ45)</f>
        <v>0</v>
      </c>
      <c r="AL45" s="141">
        <f t="shared" si="20"/>
        <v>0</v>
      </c>
      <c r="AM45" s="141">
        <v>5</v>
      </c>
      <c r="AN45" s="140">
        <v>12.1</v>
      </c>
      <c r="AO45" s="141">
        <f>(AL45*AM45)/AN45</f>
        <v>0</v>
      </c>
      <c r="AP45" s="140">
        <v>0.47</v>
      </c>
      <c r="AQ45" s="141">
        <f>AO45/AP45</f>
        <v>0</v>
      </c>
      <c r="AR45" s="141">
        <f>+AO45/0.27</f>
        <v>0</v>
      </c>
      <c r="AS45" s="79"/>
      <c r="AT45" s="141">
        <v>6</v>
      </c>
      <c r="AU45" s="140">
        <f>SUM(M21)</f>
        <v>0</v>
      </c>
      <c r="AV45" s="140">
        <f>SUM(M23)</f>
        <v>0</v>
      </c>
      <c r="AW45" s="141">
        <f>SUM(AU45:AV45)</f>
        <v>0</v>
      </c>
      <c r="AX45" s="141">
        <f t="shared" si="21"/>
        <v>0</v>
      </c>
      <c r="AY45" s="141">
        <v>5</v>
      </c>
      <c r="AZ45" s="140">
        <v>12.1</v>
      </c>
      <c r="BA45" s="141">
        <f>(AX45*AY45)/AZ45</f>
        <v>0</v>
      </c>
      <c r="BB45" s="140">
        <v>0.47</v>
      </c>
      <c r="BC45" s="141">
        <f>BA45/BB45</f>
        <v>0</v>
      </c>
      <c r="BD45" s="141">
        <f>+BA45/0.27</f>
        <v>0</v>
      </c>
      <c r="BE45" s="79"/>
      <c r="BF45" s="141">
        <v>6</v>
      </c>
      <c r="BG45" s="140">
        <f>SUM(L21:M21)</f>
        <v>0</v>
      </c>
      <c r="BH45" s="140">
        <f>SUM(L22:M22)</f>
        <v>0</v>
      </c>
      <c r="BI45" s="141">
        <f>SUM(BG45:BH45)</f>
        <v>0</v>
      </c>
      <c r="BJ45" s="141">
        <f t="shared" si="22"/>
        <v>0</v>
      </c>
      <c r="BK45" s="141">
        <v>5</v>
      </c>
      <c r="BL45" s="140">
        <v>12.1</v>
      </c>
      <c r="BM45" s="141">
        <f>(BJ45*BK45)/BL45</f>
        <v>0</v>
      </c>
      <c r="BN45" s="140">
        <v>0.47</v>
      </c>
      <c r="BO45" s="141">
        <f>BM45/BN45</f>
        <v>0</v>
      </c>
    </row>
    <row r="46" spans="1:67" ht="12.75">
      <c r="A46" t="s">
        <v>43</v>
      </c>
      <c r="C46" t="s">
        <v>50</v>
      </c>
      <c r="J46" t="s">
        <v>54</v>
      </c>
      <c r="AH46" s="143">
        <v>7</v>
      </c>
      <c r="AI46" s="143"/>
      <c r="AJ46" s="143"/>
      <c r="AK46" s="143"/>
      <c r="AL46" s="143"/>
      <c r="AM46" s="143"/>
      <c r="AN46" s="143"/>
      <c r="AO46" s="143"/>
      <c r="AP46" s="145"/>
      <c r="AQ46" s="143"/>
      <c r="AR46" s="143"/>
      <c r="AS46" s="144"/>
      <c r="AT46" s="143">
        <v>7</v>
      </c>
      <c r="AU46" s="143"/>
      <c r="AV46" s="143"/>
      <c r="AW46" s="143"/>
      <c r="AX46" s="143"/>
      <c r="AY46" s="143"/>
      <c r="AZ46" s="145"/>
      <c r="BA46" s="143"/>
      <c r="BB46" s="145"/>
      <c r="BC46" s="143"/>
      <c r="BD46" s="143"/>
      <c r="BE46" s="144"/>
      <c r="BF46" s="143">
        <v>7</v>
      </c>
      <c r="BG46" s="143"/>
      <c r="BH46" s="143"/>
      <c r="BI46" s="143"/>
      <c r="BJ46" s="143"/>
      <c r="BK46" s="143"/>
      <c r="BL46" s="145"/>
      <c r="BM46" s="143"/>
      <c r="BN46" s="145"/>
      <c r="BO46" s="143"/>
    </row>
    <row r="47" spans="1:67" ht="12.75">
      <c r="A47" t="s">
        <v>44</v>
      </c>
      <c r="C47" t="s">
        <v>51</v>
      </c>
      <c r="J47" t="s">
        <v>55</v>
      </c>
      <c r="AH47" s="141">
        <v>8</v>
      </c>
      <c r="AI47" s="141" t="str">
        <f>L23</f>
        <v>-</v>
      </c>
      <c r="AJ47" s="141" t="str">
        <f>L25</f>
        <v>-</v>
      </c>
      <c r="AK47" s="141">
        <f>SUM(AI47:AJ47)</f>
        <v>0</v>
      </c>
      <c r="AL47" s="141">
        <f t="shared" si="20"/>
        <v>0</v>
      </c>
      <c r="AM47" s="141">
        <v>9</v>
      </c>
      <c r="AN47" s="141">
        <v>12.1</v>
      </c>
      <c r="AO47" s="141">
        <f>(AL47*AM47)/AN47</f>
        <v>0</v>
      </c>
      <c r="AP47" s="140">
        <v>0.47</v>
      </c>
      <c r="AQ47" s="141">
        <f>AO47/AP47</f>
        <v>0</v>
      </c>
      <c r="AR47" s="141">
        <f>+AO47/0.27</f>
        <v>0</v>
      </c>
      <c r="AS47" s="79"/>
      <c r="AT47" s="141">
        <v>8</v>
      </c>
      <c r="AU47" s="141">
        <f>SUM(M23)</f>
        <v>0</v>
      </c>
      <c r="AV47" s="141">
        <f>SUM(M25)</f>
        <v>0</v>
      </c>
      <c r="AW47" s="141">
        <f>SUM(AU47:AV47)</f>
        <v>0</v>
      </c>
      <c r="AX47" s="141">
        <f t="shared" si="21"/>
        <v>0</v>
      </c>
      <c r="AY47" s="141">
        <v>9</v>
      </c>
      <c r="AZ47" s="140">
        <v>12.1</v>
      </c>
      <c r="BA47" s="141">
        <f>(AX47*AY47)/AZ47</f>
        <v>0</v>
      </c>
      <c r="BB47" s="140">
        <v>0.47</v>
      </c>
      <c r="BC47" s="141">
        <f>BA47/BB47</f>
        <v>0</v>
      </c>
      <c r="BD47" s="141">
        <f>+BA47/0.27</f>
        <v>0</v>
      </c>
      <c r="BE47" s="79"/>
      <c r="BF47" s="141">
        <v>8</v>
      </c>
      <c r="BG47" s="141">
        <f>SUM(L22:M22)</f>
        <v>0</v>
      </c>
      <c r="BH47" s="141">
        <f>SUM(L23:M23)</f>
        <v>0</v>
      </c>
      <c r="BI47" s="141">
        <f>SUM(BG47:BH47)</f>
        <v>0</v>
      </c>
      <c r="BJ47" s="141">
        <f>BI47/2</f>
        <v>0</v>
      </c>
      <c r="BK47" s="141">
        <v>9</v>
      </c>
      <c r="BL47" s="140">
        <v>12.1</v>
      </c>
      <c r="BM47" s="141">
        <f>(BJ47*BK47)/BL47</f>
        <v>0</v>
      </c>
      <c r="BN47" s="140">
        <v>0.47</v>
      </c>
      <c r="BO47" s="141">
        <f>BM47/BN47</f>
        <v>0</v>
      </c>
    </row>
    <row r="48" spans="1:67" ht="12.75">
      <c r="A48" t="s">
        <v>45</v>
      </c>
      <c r="J48" t="s">
        <v>56</v>
      </c>
      <c r="AH48" s="143">
        <v>9</v>
      </c>
      <c r="AI48" s="143"/>
      <c r="AJ48" s="143"/>
      <c r="AK48" s="143"/>
      <c r="AL48" s="143"/>
      <c r="AM48" s="143"/>
      <c r="AN48" s="143"/>
      <c r="AO48" s="143"/>
      <c r="AP48" s="145"/>
      <c r="AQ48" s="143"/>
      <c r="AR48" s="143"/>
      <c r="AS48" s="144"/>
      <c r="AT48" s="143">
        <v>9</v>
      </c>
      <c r="AU48" s="143"/>
      <c r="AV48" s="143"/>
      <c r="AW48" s="143"/>
      <c r="AX48" s="143"/>
      <c r="AY48" s="143"/>
      <c r="AZ48" s="145"/>
      <c r="BA48" s="143"/>
      <c r="BB48" s="145"/>
      <c r="BC48" s="143"/>
      <c r="BD48" s="143"/>
      <c r="BE48" s="144"/>
      <c r="BF48" s="143">
        <v>9</v>
      </c>
      <c r="BG48" s="143"/>
      <c r="BH48" s="143"/>
      <c r="BI48" s="143"/>
      <c r="BJ48" s="143"/>
      <c r="BK48" s="143"/>
      <c r="BL48" s="145"/>
      <c r="BM48" s="143"/>
      <c r="BN48" s="145"/>
      <c r="BO48" s="143"/>
    </row>
    <row r="49" spans="1:67" ht="12.75">
      <c r="A49" t="s">
        <v>46</v>
      </c>
      <c r="AH49" s="141">
        <v>10</v>
      </c>
      <c r="AI49" s="141" t="str">
        <f>L25</f>
        <v>-</v>
      </c>
      <c r="AJ49" s="141" t="str">
        <f>L26</f>
        <v>-</v>
      </c>
      <c r="AK49" s="141">
        <f aca="true" t="shared" si="23" ref="AK49:AK58">SUM(AI49:AJ49)</f>
        <v>0</v>
      </c>
      <c r="AL49" s="141">
        <f t="shared" si="20"/>
        <v>0</v>
      </c>
      <c r="AM49" s="141">
        <v>9</v>
      </c>
      <c r="AN49" s="141">
        <v>12.1</v>
      </c>
      <c r="AO49" s="141">
        <f aca="true" t="shared" si="24" ref="AO49:AO58">(AL49*AM49)/AN49</f>
        <v>0</v>
      </c>
      <c r="AP49" s="140">
        <v>0.47</v>
      </c>
      <c r="AQ49" s="141">
        <f aca="true" t="shared" si="25" ref="AQ49:AQ58">AO49/AP49</f>
        <v>0</v>
      </c>
      <c r="AR49" s="141">
        <f aca="true" t="shared" si="26" ref="AR49:AR58">+AO49/0.27</f>
        <v>0</v>
      </c>
      <c r="AS49" s="79"/>
      <c r="AT49" s="141">
        <v>10</v>
      </c>
      <c r="AU49" s="141">
        <f>SUM(M25)</f>
        <v>0</v>
      </c>
      <c r="AV49" s="141">
        <f>SUM(M26)</f>
        <v>0</v>
      </c>
      <c r="AW49" s="141">
        <f aca="true" t="shared" si="27" ref="AW49:AW58">SUM(AU49:AV49)</f>
        <v>0</v>
      </c>
      <c r="AX49" s="141">
        <f t="shared" si="21"/>
        <v>0</v>
      </c>
      <c r="AY49" s="141">
        <v>9</v>
      </c>
      <c r="AZ49" s="140">
        <v>12.1</v>
      </c>
      <c r="BA49" s="141">
        <f aca="true" t="shared" si="28" ref="BA49:BA58">(AX49*AY49)/AZ49</f>
        <v>0</v>
      </c>
      <c r="BB49" s="140">
        <v>0.47</v>
      </c>
      <c r="BC49" s="141">
        <f aca="true" t="shared" si="29" ref="BC49:BC58">BA49/BB49</f>
        <v>0</v>
      </c>
      <c r="BD49" s="141">
        <f aca="true" t="shared" si="30" ref="BD49:BD58">+BA49/0.27</f>
        <v>0</v>
      </c>
      <c r="BE49" s="79"/>
      <c r="BF49" s="141">
        <v>10</v>
      </c>
      <c r="BG49" s="141">
        <f>SUM(L23:M23)</f>
        <v>0</v>
      </c>
      <c r="BH49" s="141">
        <f>SUM(L24:M24)</f>
        <v>0</v>
      </c>
      <c r="BI49" s="141">
        <f aca="true" t="shared" si="31" ref="BI49:BI58">SUM(BG49:BH49)</f>
        <v>0</v>
      </c>
      <c r="BJ49" s="141">
        <f>BI49/2</f>
        <v>0</v>
      </c>
      <c r="BK49" s="141">
        <v>9</v>
      </c>
      <c r="BL49" s="140">
        <v>12.1</v>
      </c>
      <c r="BM49" s="141">
        <f aca="true" t="shared" si="32" ref="BM49:BM58">(BJ49*BK49)/BL49</f>
        <v>0</v>
      </c>
      <c r="BN49" s="140">
        <v>0.47</v>
      </c>
      <c r="BO49" s="141">
        <f aca="true" t="shared" si="33" ref="BO49:BO58">BM49/BN49</f>
        <v>0</v>
      </c>
    </row>
    <row r="50" spans="1:67" ht="12.75">
      <c r="A50" t="s">
        <v>47</v>
      </c>
      <c r="AH50" s="142">
        <v>11</v>
      </c>
      <c r="AI50" s="141" t="str">
        <f aca="true" t="shared" si="34" ref="AI50:AI58">L26</f>
        <v>-</v>
      </c>
      <c r="AJ50" s="141" t="str">
        <f aca="true" t="shared" si="35" ref="AJ50:AJ58">L27</f>
        <v>-</v>
      </c>
      <c r="AK50" s="141">
        <f t="shared" si="23"/>
        <v>0</v>
      </c>
      <c r="AL50" s="141">
        <f t="shared" si="20"/>
        <v>0</v>
      </c>
      <c r="AM50" s="141">
        <v>5</v>
      </c>
      <c r="AN50" s="141">
        <v>12.1</v>
      </c>
      <c r="AO50" s="141">
        <f t="shared" si="24"/>
        <v>0</v>
      </c>
      <c r="AP50" s="140">
        <v>0.47</v>
      </c>
      <c r="AQ50" s="141">
        <f t="shared" si="25"/>
        <v>0</v>
      </c>
      <c r="AR50" s="141">
        <f t="shared" si="26"/>
        <v>0</v>
      </c>
      <c r="AS50" s="79"/>
      <c r="AT50" s="142">
        <v>11</v>
      </c>
      <c r="AU50" s="141">
        <f aca="true" t="shared" si="36" ref="AU50:AU58">SUM(M26)</f>
        <v>0</v>
      </c>
      <c r="AV50" s="141">
        <f aca="true" t="shared" si="37" ref="AV50:AV58">SUM(M27)</f>
        <v>0</v>
      </c>
      <c r="AW50" s="141">
        <f t="shared" si="27"/>
        <v>0</v>
      </c>
      <c r="AX50" s="141">
        <f t="shared" si="21"/>
        <v>0</v>
      </c>
      <c r="AY50" s="141">
        <v>5</v>
      </c>
      <c r="AZ50" s="140">
        <v>12.1</v>
      </c>
      <c r="BA50" s="141">
        <f t="shared" si="28"/>
        <v>0</v>
      </c>
      <c r="BB50" s="140">
        <v>0.47</v>
      </c>
      <c r="BC50" s="141">
        <f t="shared" si="29"/>
        <v>0</v>
      </c>
      <c r="BD50" s="141">
        <f t="shared" si="30"/>
        <v>0</v>
      </c>
      <c r="BE50" s="79"/>
      <c r="BF50" s="142">
        <v>11</v>
      </c>
      <c r="BG50" s="141">
        <f aca="true" t="shared" si="38" ref="BG50:BG58">SUM(L24:M24)</f>
        <v>0</v>
      </c>
      <c r="BH50" s="141">
        <f aca="true" t="shared" si="39" ref="BH50:BH58">SUM(L25:M25)</f>
        <v>0</v>
      </c>
      <c r="BI50" s="141">
        <f t="shared" si="31"/>
        <v>0</v>
      </c>
      <c r="BJ50" s="141">
        <f t="shared" si="22"/>
        <v>0</v>
      </c>
      <c r="BK50" s="141">
        <v>5</v>
      </c>
      <c r="BL50" s="140">
        <v>12.1</v>
      </c>
      <c r="BM50" s="141">
        <f t="shared" si="32"/>
        <v>0</v>
      </c>
      <c r="BN50" s="140">
        <v>0.47</v>
      </c>
      <c r="BO50" s="141">
        <f t="shared" si="33"/>
        <v>0</v>
      </c>
    </row>
    <row r="51" spans="34:67" ht="12.75">
      <c r="AH51" s="142">
        <v>12</v>
      </c>
      <c r="AI51" s="141" t="str">
        <f t="shared" si="34"/>
        <v>-</v>
      </c>
      <c r="AJ51" s="141" t="str">
        <f t="shared" si="35"/>
        <v>-</v>
      </c>
      <c r="AK51" s="141">
        <f t="shared" si="23"/>
        <v>0</v>
      </c>
      <c r="AL51" s="141">
        <f t="shared" si="20"/>
        <v>0</v>
      </c>
      <c r="AM51" s="141">
        <v>8</v>
      </c>
      <c r="AN51" s="141">
        <v>12.1</v>
      </c>
      <c r="AO51" s="141">
        <f t="shared" si="24"/>
        <v>0</v>
      </c>
      <c r="AP51" s="140">
        <v>0.47</v>
      </c>
      <c r="AQ51" s="141">
        <f t="shared" si="25"/>
        <v>0</v>
      </c>
      <c r="AR51" s="141">
        <f t="shared" si="26"/>
        <v>0</v>
      </c>
      <c r="AS51" s="79"/>
      <c r="AT51" s="142">
        <v>12</v>
      </c>
      <c r="AU51" s="141">
        <f t="shared" si="36"/>
        <v>0</v>
      </c>
      <c r="AV51" s="141">
        <f t="shared" si="37"/>
        <v>0</v>
      </c>
      <c r="AW51" s="141">
        <f t="shared" si="27"/>
        <v>0</v>
      </c>
      <c r="AX51" s="141">
        <f t="shared" si="21"/>
        <v>0</v>
      </c>
      <c r="AY51" s="141">
        <v>8</v>
      </c>
      <c r="AZ51" s="140">
        <v>12.1</v>
      </c>
      <c r="BA51" s="141">
        <f t="shared" si="28"/>
        <v>0</v>
      </c>
      <c r="BB51" s="140">
        <v>0.47</v>
      </c>
      <c r="BC51" s="141">
        <f t="shared" si="29"/>
        <v>0</v>
      </c>
      <c r="BD51" s="141">
        <f t="shared" si="30"/>
        <v>0</v>
      </c>
      <c r="BE51" s="79"/>
      <c r="BF51" s="142">
        <v>12</v>
      </c>
      <c r="BG51" s="141">
        <f t="shared" si="38"/>
        <v>0</v>
      </c>
      <c r="BH51" s="141">
        <f t="shared" si="39"/>
        <v>0</v>
      </c>
      <c r="BI51" s="141">
        <f t="shared" si="31"/>
        <v>0</v>
      </c>
      <c r="BJ51" s="141">
        <f t="shared" si="22"/>
        <v>0</v>
      </c>
      <c r="BK51" s="141">
        <v>8</v>
      </c>
      <c r="BL51" s="140">
        <v>12.1</v>
      </c>
      <c r="BM51" s="141">
        <f t="shared" si="32"/>
        <v>0</v>
      </c>
      <c r="BN51" s="140">
        <v>0.47</v>
      </c>
      <c r="BO51" s="141">
        <f t="shared" si="33"/>
        <v>0</v>
      </c>
    </row>
    <row r="52" spans="1:67" ht="12.75">
      <c r="A52" t="s">
        <v>8</v>
      </c>
      <c r="B52" t="s">
        <v>37</v>
      </c>
      <c r="AH52" s="142">
        <v>13</v>
      </c>
      <c r="AI52" s="141" t="str">
        <f t="shared" si="34"/>
        <v>-</v>
      </c>
      <c r="AJ52" s="141" t="str">
        <f t="shared" si="35"/>
        <v>-</v>
      </c>
      <c r="AK52" s="141">
        <f t="shared" si="23"/>
        <v>0</v>
      </c>
      <c r="AL52" s="141">
        <f t="shared" si="20"/>
        <v>0</v>
      </c>
      <c r="AM52" s="141">
        <v>7</v>
      </c>
      <c r="AN52" s="141">
        <v>12.1</v>
      </c>
      <c r="AO52" s="141">
        <f t="shared" si="24"/>
        <v>0</v>
      </c>
      <c r="AP52" s="140">
        <v>0.47</v>
      </c>
      <c r="AQ52" s="141">
        <f t="shared" si="25"/>
        <v>0</v>
      </c>
      <c r="AR52" s="141">
        <f t="shared" si="26"/>
        <v>0</v>
      </c>
      <c r="AS52" s="79"/>
      <c r="AT52" s="142">
        <v>13</v>
      </c>
      <c r="AU52" s="141">
        <f t="shared" si="36"/>
        <v>0</v>
      </c>
      <c r="AV52" s="141">
        <f t="shared" si="37"/>
        <v>0</v>
      </c>
      <c r="AW52" s="141">
        <f t="shared" si="27"/>
        <v>0</v>
      </c>
      <c r="AX52" s="141">
        <f t="shared" si="21"/>
        <v>0</v>
      </c>
      <c r="AY52" s="141">
        <v>7</v>
      </c>
      <c r="AZ52" s="140">
        <v>12.1</v>
      </c>
      <c r="BA52" s="141">
        <f t="shared" si="28"/>
        <v>0</v>
      </c>
      <c r="BB52" s="140">
        <v>0.47</v>
      </c>
      <c r="BC52" s="141">
        <f t="shared" si="29"/>
        <v>0</v>
      </c>
      <c r="BD52" s="141">
        <f t="shared" si="30"/>
        <v>0</v>
      </c>
      <c r="BE52" s="79"/>
      <c r="BF52" s="142">
        <v>13</v>
      </c>
      <c r="BG52" s="141">
        <f t="shared" si="38"/>
        <v>0</v>
      </c>
      <c r="BH52" s="141">
        <f t="shared" si="39"/>
        <v>0</v>
      </c>
      <c r="BI52" s="141">
        <f t="shared" si="31"/>
        <v>0</v>
      </c>
      <c r="BJ52" s="141">
        <f t="shared" si="22"/>
        <v>0</v>
      </c>
      <c r="BK52" s="141">
        <v>7</v>
      </c>
      <c r="BL52" s="140">
        <v>12.1</v>
      </c>
      <c r="BM52" s="141">
        <f t="shared" si="32"/>
        <v>0</v>
      </c>
      <c r="BN52" s="140">
        <v>0.47</v>
      </c>
      <c r="BO52" s="141">
        <f t="shared" si="33"/>
        <v>0</v>
      </c>
    </row>
    <row r="53" spans="1:67" ht="12.75">
      <c r="A53" s="33"/>
      <c r="B53" t="s">
        <v>119</v>
      </c>
      <c r="AH53" s="142">
        <v>14</v>
      </c>
      <c r="AI53" s="141" t="str">
        <f t="shared" si="34"/>
        <v>-</v>
      </c>
      <c r="AJ53" s="141">
        <f t="shared" si="35"/>
        <v>0</v>
      </c>
      <c r="AK53" s="141">
        <f t="shared" si="23"/>
        <v>0</v>
      </c>
      <c r="AL53" s="141">
        <f t="shared" si="20"/>
        <v>0</v>
      </c>
      <c r="AM53" s="141">
        <v>9</v>
      </c>
      <c r="AN53" s="141">
        <v>12.1</v>
      </c>
      <c r="AO53" s="141">
        <f t="shared" si="24"/>
        <v>0</v>
      </c>
      <c r="AP53" s="140">
        <v>0.47</v>
      </c>
      <c r="AQ53" s="141">
        <f t="shared" si="25"/>
        <v>0</v>
      </c>
      <c r="AR53" s="141">
        <f t="shared" si="26"/>
        <v>0</v>
      </c>
      <c r="AS53" s="79"/>
      <c r="AT53" s="142">
        <v>14</v>
      </c>
      <c r="AU53" s="141">
        <f t="shared" si="36"/>
        <v>0</v>
      </c>
      <c r="AV53" s="141">
        <f t="shared" si="37"/>
        <v>0</v>
      </c>
      <c r="AW53" s="141">
        <f t="shared" si="27"/>
        <v>0</v>
      </c>
      <c r="AX53" s="141">
        <f t="shared" si="21"/>
        <v>0</v>
      </c>
      <c r="AY53" s="141">
        <v>9</v>
      </c>
      <c r="AZ53" s="140">
        <v>12.1</v>
      </c>
      <c r="BA53" s="141">
        <f t="shared" si="28"/>
        <v>0</v>
      </c>
      <c r="BB53" s="140">
        <v>0.47</v>
      </c>
      <c r="BC53" s="141">
        <f t="shared" si="29"/>
        <v>0</v>
      </c>
      <c r="BD53" s="141">
        <f t="shared" si="30"/>
        <v>0</v>
      </c>
      <c r="BE53" s="79"/>
      <c r="BF53" s="142">
        <v>14</v>
      </c>
      <c r="BG53" s="141">
        <f t="shared" si="38"/>
        <v>0</v>
      </c>
      <c r="BH53" s="141">
        <f t="shared" si="39"/>
        <v>0</v>
      </c>
      <c r="BI53" s="141">
        <f t="shared" si="31"/>
        <v>0</v>
      </c>
      <c r="BJ53" s="141">
        <f t="shared" si="22"/>
        <v>0</v>
      </c>
      <c r="BK53" s="141">
        <v>9</v>
      </c>
      <c r="BL53" s="140">
        <v>12.1</v>
      </c>
      <c r="BM53" s="141">
        <f t="shared" si="32"/>
        <v>0</v>
      </c>
      <c r="BN53" s="140">
        <v>0.47</v>
      </c>
      <c r="BO53" s="141">
        <f t="shared" si="33"/>
        <v>0</v>
      </c>
    </row>
    <row r="54" spans="1:67" ht="12.75">
      <c r="A54" s="33"/>
      <c r="AH54" s="142">
        <v>15</v>
      </c>
      <c r="AI54" s="141">
        <f t="shared" si="34"/>
        <v>0</v>
      </c>
      <c r="AJ54" s="141">
        <f t="shared" si="35"/>
        <v>0</v>
      </c>
      <c r="AK54" s="141">
        <f t="shared" si="23"/>
        <v>0</v>
      </c>
      <c r="AL54" s="141">
        <f t="shared" si="20"/>
        <v>0</v>
      </c>
      <c r="AM54" s="141"/>
      <c r="AN54" s="141">
        <v>12.1</v>
      </c>
      <c r="AO54" s="141">
        <f t="shared" si="24"/>
        <v>0</v>
      </c>
      <c r="AP54" s="140">
        <v>0.47</v>
      </c>
      <c r="AQ54" s="141">
        <f t="shared" si="25"/>
        <v>0</v>
      </c>
      <c r="AR54" s="141">
        <f t="shared" si="26"/>
        <v>0</v>
      </c>
      <c r="AS54" s="79"/>
      <c r="AT54" s="142">
        <v>15</v>
      </c>
      <c r="AU54" s="141">
        <f t="shared" si="36"/>
        <v>0</v>
      </c>
      <c r="AV54" s="141">
        <f t="shared" si="37"/>
        <v>0</v>
      </c>
      <c r="AW54" s="141">
        <f t="shared" si="27"/>
        <v>0</v>
      </c>
      <c r="AX54" s="141">
        <f t="shared" si="21"/>
        <v>0</v>
      </c>
      <c r="AY54" s="141"/>
      <c r="AZ54" s="140">
        <v>12.1</v>
      </c>
      <c r="BA54" s="141">
        <f t="shared" si="28"/>
        <v>0</v>
      </c>
      <c r="BB54" s="140">
        <v>0.47</v>
      </c>
      <c r="BC54" s="141">
        <f t="shared" si="29"/>
        <v>0</v>
      </c>
      <c r="BD54" s="141">
        <f t="shared" si="30"/>
        <v>0</v>
      </c>
      <c r="BE54" s="79"/>
      <c r="BF54" s="142">
        <v>15</v>
      </c>
      <c r="BG54" s="141">
        <f t="shared" si="38"/>
        <v>0</v>
      </c>
      <c r="BH54" s="141">
        <f t="shared" si="39"/>
        <v>0</v>
      </c>
      <c r="BI54" s="141">
        <f t="shared" si="31"/>
        <v>0</v>
      </c>
      <c r="BJ54" s="141">
        <f t="shared" si="22"/>
        <v>0</v>
      </c>
      <c r="BK54" s="141"/>
      <c r="BL54" s="140">
        <v>12.1</v>
      </c>
      <c r="BM54" s="141">
        <f t="shared" si="32"/>
        <v>0</v>
      </c>
      <c r="BN54" s="140">
        <v>0.47</v>
      </c>
      <c r="BO54" s="141">
        <f t="shared" si="33"/>
        <v>0</v>
      </c>
    </row>
    <row r="55" spans="34:67" ht="12.75">
      <c r="AH55" s="142">
        <v>16</v>
      </c>
      <c r="AI55" s="141">
        <f t="shared" si="34"/>
        <v>0</v>
      </c>
      <c r="AJ55" s="141">
        <f t="shared" si="35"/>
        <v>0</v>
      </c>
      <c r="AK55" s="141">
        <f t="shared" si="23"/>
        <v>0</v>
      </c>
      <c r="AL55" s="141">
        <f t="shared" si="20"/>
        <v>0</v>
      </c>
      <c r="AM55" s="141"/>
      <c r="AN55" s="141">
        <v>12.1</v>
      </c>
      <c r="AO55" s="141">
        <f t="shared" si="24"/>
        <v>0</v>
      </c>
      <c r="AP55" s="140">
        <v>0.47</v>
      </c>
      <c r="AQ55" s="141">
        <f t="shared" si="25"/>
        <v>0</v>
      </c>
      <c r="AR55" s="141">
        <f t="shared" si="26"/>
        <v>0</v>
      </c>
      <c r="AS55" s="79"/>
      <c r="AT55" s="142">
        <v>16</v>
      </c>
      <c r="AU55" s="141">
        <f t="shared" si="36"/>
        <v>0</v>
      </c>
      <c r="AV55" s="141">
        <f t="shared" si="37"/>
        <v>0</v>
      </c>
      <c r="AW55" s="141">
        <f t="shared" si="27"/>
        <v>0</v>
      </c>
      <c r="AX55" s="141">
        <f t="shared" si="21"/>
        <v>0</v>
      </c>
      <c r="AY55" s="141"/>
      <c r="AZ55" s="140">
        <v>12.1</v>
      </c>
      <c r="BA55" s="141">
        <f t="shared" si="28"/>
        <v>0</v>
      </c>
      <c r="BB55" s="140">
        <v>0.47</v>
      </c>
      <c r="BC55" s="141">
        <f t="shared" si="29"/>
        <v>0</v>
      </c>
      <c r="BD55" s="141">
        <f t="shared" si="30"/>
        <v>0</v>
      </c>
      <c r="BE55" s="79"/>
      <c r="BF55" s="142">
        <v>16</v>
      </c>
      <c r="BG55" s="141">
        <f t="shared" si="38"/>
        <v>0</v>
      </c>
      <c r="BH55" s="141">
        <f t="shared" si="39"/>
        <v>0</v>
      </c>
      <c r="BI55" s="141">
        <f t="shared" si="31"/>
        <v>0</v>
      </c>
      <c r="BJ55" s="141">
        <f t="shared" si="22"/>
        <v>0</v>
      </c>
      <c r="BK55" s="141"/>
      <c r="BL55" s="140">
        <v>12.1</v>
      </c>
      <c r="BM55" s="141">
        <f t="shared" si="32"/>
        <v>0</v>
      </c>
      <c r="BN55" s="140">
        <v>0.47</v>
      </c>
      <c r="BO55" s="141">
        <f t="shared" si="33"/>
        <v>0</v>
      </c>
    </row>
    <row r="56" spans="34:67" ht="12.75">
      <c r="AH56" s="142">
        <v>17</v>
      </c>
      <c r="AI56" s="141">
        <f t="shared" si="34"/>
        <v>0</v>
      </c>
      <c r="AJ56" s="141">
        <f t="shared" si="35"/>
        <v>0</v>
      </c>
      <c r="AK56" s="141">
        <f t="shared" si="23"/>
        <v>0</v>
      </c>
      <c r="AL56" s="141">
        <f t="shared" si="20"/>
        <v>0</v>
      </c>
      <c r="AM56" s="141"/>
      <c r="AN56" s="141">
        <v>12.1</v>
      </c>
      <c r="AO56" s="141">
        <f t="shared" si="24"/>
        <v>0</v>
      </c>
      <c r="AP56" s="140">
        <v>0.47</v>
      </c>
      <c r="AQ56" s="141">
        <f t="shared" si="25"/>
        <v>0</v>
      </c>
      <c r="AR56" s="141">
        <f t="shared" si="26"/>
        <v>0</v>
      </c>
      <c r="AS56" s="79"/>
      <c r="AT56" s="142">
        <v>17</v>
      </c>
      <c r="AU56" s="141">
        <f t="shared" si="36"/>
        <v>0</v>
      </c>
      <c r="AV56" s="141">
        <f t="shared" si="37"/>
        <v>0</v>
      </c>
      <c r="AW56" s="141">
        <f t="shared" si="27"/>
        <v>0</v>
      </c>
      <c r="AX56" s="141">
        <f t="shared" si="21"/>
        <v>0</v>
      </c>
      <c r="AY56" s="141"/>
      <c r="AZ56" s="140">
        <v>12.1</v>
      </c>
      <c r="BA56" s="141">
        <f t="shared" si="28"/>
        <v>0</v>
      </c>
      <c r="BB56" s="140">
        <v>0.47</v>
      </c>
      <c r="BC56" s="141">
        <f t="shared" si="29"/>
        <v>0</v>
      </c>
      <c r="BD56" s="141">
        <f t="shared" si="30"/>
        <v>0</v>
      </c>
      <c r="BE56" s="79"/>
      <c r="BF56" s="142">
        <v>17</v>
      </c>
      <c r="BG56" s="141">
        <f t="shared" si="38"/>
        <v>0</v>
      </c>
      <c r="BH56" s="141">
        <f t="shared" si="39"/>
        <v>0</v>
      </c>
      <c r="BI56" s="141">
        <f t="shared" si="31"/>
        <v>0</v>
      </c>
      <c r="BJ56" s="141">
        <f t="shared" si="22"/>
        <v>0</v>
      </c>
      <c r="BK56" s="141"/>
      <c r="BL56" s="140">
        <v>12.1</v>
      </c>
      <c r="BM56" s="141">
        <f t="shared" si="32"/>
        <v>0</v>
      </c>
      <c r="BN56" s="140">
        <v>0.47</v>
      </c>
      <c r="BO56" s="141">
        <f t="shared" si="33"/>
        <v>0</v>
      </c>
    </row>
    <row r="57" spans="34:67" ht="12.75">
      <c r="AH57" s="141">
        <v>18</v>
      </c>
      <c r="AI57" s="141">
        <f t="shared" si="34"/>
        <v>0</v>
      </c>
      <c r="AJ57" s="141">
        <f t="shared" si="35"/>
        <v>0</v>
      </c>
      <c r="AK57" s="141">
        <f t="shared" si="23"/>
        <v>0</v>
      </c>
      <c r="AL57" s="141">
        <f t="shared" si="20"/>
        <v>0</v>
      </c>
      <c r="AM57" s="141"/>
      <c r="AN57" s="141">
        <v>12.1</v>
      </c>
      <c r="AO57" s="141">
        <f t="shared" si="24"/>
        <v>0</v>
      </c>
      <c r="AP57" s="140">
        <v>0.47</v>
      </c>
      <c r="AQ57" s="141">
        <f t="shared" si="25"/>
        <v>0</v>
      </c>
      <c r="AR57" s="141">
        <f t="shared" si="26"/>
        <v>0</v>
      </c>
      <c r="AS57" s="79"/>
      <c r="AT57" s="141">
        <v>18</v>
      </c>
      <c r="AU57" s="141">
        <f t="shared" si="36"/>
        <v>0</v>
      </c>
      <c r="AV57" s="141">
        <f t="shared" si="37"/>
        <v>0</v>
      </c>
      <c r="AW57" s="141">
        <f t="shared" si="27"/>
        <v>0</v>
      </c>
      <c r="AX57" s="141">
        <f t="shared" si="21"/>
        <v>0</v>
      </c>
      <c r="AY57" s="141"/>
      <c r="AZ57" s="140">
        <v>12.1</v>
      </c>
      <c r="BA57" s="141">
        <f t="shared" si="28"/>
        <v>0</v>
      </c>
      <c r="BB57" s="140">
        <v>0.47</v>
      </c>
      <c r="BC57" s="141">
        <f t="shared" si="29"/>
        <v>0</v>
      </c>
      <c r="BD57" s="141">
        <f t="shared" si="30"/>
        <v>0</v>
      </c>
      <c r="BE57" s="79"/>
      <c r="BF57" s="141">
        <v>18</v>
      </c>
      <c r="BG57" s="141">
        <f t="shared" si="38"/>
        <v>0</v>
      </c>
      <c r="BH57" s="141">
        <f t="shared" si="39"/>
        <v>0</v>
      </c>
      <c r="BI57" s="141">
        <f t="shared" si="31"/>
        <v>0</v>
      </c>
      <c r="BJ57" s="141">
        <f t="shared" si="22"/>
        <v>0</v>
      </c>
      <c r="BK57" s="141"/>
      <c r="BL57" s="140">
        <v>12.1</v>
      </c>
      <c r="BM57" s="141">
        <f t="shared" si="32"/>
        <v>0</v>
      </c>
      <c r="BN57" s="140">
        <v>0.47</v>
      </c>
      <c r="BO57" s="141">
        <f t="shared" si="33"/>
        <v>0</v>
      </c>
    </row>
    <row r="58" spans="34:67" ht="12.75">
      <c r="AH58" s="141">
        <v>19</v>
      </c>
      <c r="AI58" s="141">
        <f t="shared" si="34"/>
        <v>0</v>
      </c>
      <c r="AJ58" s="141">
        <f t="shared" si="35"/>
        <v>0</v>
      </c>
      <c r="AK58" s="146">
        <f t="shared" si="23"/>
        <v>0</v>
      </c>
      <c r="AL58" s="146">
        <f t="shared" si="20"/>
        <v>0</v>
      </c>
      <c r="AM58" s="146"/>
      <c r="AN58" s="141">
        <v>12.1</v>
      </c>
      <c r="AO58" s="146">
        <f t="shared" si="24"/>
        <v>0</v>
      </c>
      <c r="AP58" s="141">
        <v>0.76</v>
      </c>
      <c r="AQ58" s="146">
        <f t="shared" si="25"/>
        <v>0</v>
      </c>
      <c r="AR58" s="146">
        <f t="shared" si="26"/>
        <v>0</v>
      </c>
      <c r="AS58" s="79"/>
      <c r="AT58" s="141">
        <v>19</v>
      </c>
      <c r="AU58" s="141">
        <f t="shared" si="36"/>
        <v>0</v>
      </c>
      <c r="AV58" s="141">
        <f t="shared" si="37"/>
        <v>0</v>
      </c>
      <c r="AW58" s="141">
        <f t="shared" si="27"/>
        <v>0</v>
      </c>
      <c r="AX58" s="141">
        <f t="shared" si="21"/>
        <v>0</v>
      </c>
      <c r="AY58" s="141"/>
      <c r="AZ58" s="140">
        <v>12.1</v>
      </c>
      <c r="BA58" s="141">
        <f t="shared" si="28"/>
        <v>0</v>
      </c>
      <c r="BB58" s="140">
        <v>0.47</v>
      </c>
      <c r="BC58" s="141">
        <f t="shared" si="29"/>
        <v>0</v>
      </c>
      <c r="BD58" s="141">
        <f t="shared" si="30"/>
        <v>0</v>
      </c>
      <c r="BE58" s="79"/>
      <c r="BF58" s="141">
        <v>19</v>
      </c>
      <c r="BG58" s="141">
        <f t="shared" si="38"/>
        <v>0</v>
      </c>
      <c r="BH58" s="141">
        <f t="shared" si="39"/>
        <v>0</v>
      </c>
      <c r="BI58" s="141">
        <f t="shared" si="31"/>
        <v>0</v>
      </c>
      <c r="BJ58" s="141">
        <f t="shared" si="22"/>
        <v>0</v>
      </c>
      <c r="BK58" s="141"/>
      <c r="BL58" s="141">
        <v>11.3</v>
      </c>
      <c r="BM58" s="141">
        <f t="shared" si="32"/>
        <v>0</v>
      </c>
      <c r="BN58" s="141">
        <v>0.76</v>
      </c>
      <c r="BO58" s="141">
        <f t="shared" si="33"/>
        <v>0</v>
      </c>
    </row>
  </sheetData>
  <mergeCells count="24">
    <mergeCell ref="AM2:AN2"/>
    <mergeCell ref="C44:D44"/>
    <mergeCell ref="C9:W10"/>
    <mergeCell ref="N14:Q14"/>
    <mergeCell ref="R14:U14"/>
    <mergeCell ref="V14:AA14"/>
    <mergeCell ref="AC14:AE14"/>
    <mergeCell ref="C14:E14"/>
    <mergeCell ref="F14:H14"/>
    <mergeCell ref="I14:J14"/>
    <mergeCell ref="L14:M14"/>
    <mergeCell ref="AB13:AE13"/>
    <mergeCell ref="G3:H3"/>
    <mergeCell ref="I3:L3"/>
    <mergeCell ref="R3:S3"/>
    <mergeCell ref="G4:H4"/>
    <mergeCell ref="J7:K7"/>
    <mergeCell ref="L7:M7"/>
    <mergeCell ref="L13:Q13"/>
    <mergeCell ref="R13:AA13"/>
    <mergeCell ref="F1:M1"/>
    <mergeCell ref="P2:Q2"/>
    <mergeCell ref="R2:S2"/>
    <mergeCell ref="AH2:AI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freasor</cp:lastModifiedBy>
  <cp:lastPrinted>2002-12-10T16:42:41Z</cp:lastPrinted>
  <dcterms:created xsi:type="dcterms:W3CDTF">2002-12-09T21:46:09Z</dcterms:created>
  <dcterms:modified xsi:type="dcterms:W3CDTF">2007-03-08T01:45:17Z</dcterms:modified>
  <cp:category/>
  <cp:version/>
  <cp:contentType/>
  <cp:contentStatus/>
</cp:coreProperties>
</file>